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lil.sharepoint.com/sites/companydata/Data/ALIL/Enviro/EMS/Bucket Testing/2025-26/"/>
    </mc:Choice>
  </mc:AlternateContent>
  <xr:revisionPtr revIDLastSave="52" documentId="8_{C383630E-8DC6-4726-90C6-A42436027DBF}" xr6:coauthVersionLast="47" xr6:coauthVersionMax="47" xr10:uidLastSave="{E42FE751-5E1A-47D5-A3B7-4D55598079F6}"/>
  <bookViews>
    <workbookView xWindow="57480" yWindow="-120" windowWidth="29040" windowHeight="15720" firstSheet="1" activeTab="7" xr2:uid="{CC8748FF-4EDD-4070-85A6-9B98BDA28166}"/>
  </bookViews>
  <sheets>
    <sheet name="Pivot" sheetId="1" r:id="rId1"/>
    <sheet name="Pivot Report" sheetId="4" r:id="rId2"/>
    <sheet name="Lateral" sheetId="8" r:id="rId3"/>
    <sheet name="Lateral Report" sheetId="9" r:id="rId4"/>
    <sheet name="Rotorainer_Gun" sheetId="2" r:id="rId5"/>
    <sheet name="Rotorainer_Gun Report" sheetId="5" r:id="rId6"/>
    <sheet name="Sprinklers_Effluent" sheetId="3" r:id="rId7"/>
    <sheet name="Sprinklers_Effluent Report" sheetId="6" r:id="rId8"/>
  </sheets>
  <definedNames>
    <definedName name="Intended_application_depth">OFFSET(Pivot!$B$73,,,COUNTA(Pivot!$B:$B)-1)</definedName>
    <definedName name="IntendedApplicationDepth">OFFSET(Lateral!$B$73,,,COUNTA(Lateral!$B:$B)-1)</definedName>
    <definedName name="Measured_application_depth">OFFSET(Pivot!$C$73,,,COUNTA(Pivot!$C:$C)-1)</definedName>
    <definedName name="MeasuredApplicationDepth">OFFSET(Lateral!$C$73,,,COUNTA(Lateral!$C:$C)-1)</definedName>
    <definedName name="_xlnm.Print_Area" localSheetId="3">'Lateral Report'!$A$1:$H$109</definedName>
    <definedName name="_xlnm.Print_Area" localSheetId="1">'Pivot Report'!$A$1:$H$109</definedName>
    <definedName name="_xlnm.Print_Area" localSheetId="5">'Rotorainer_Gun Report'!$A$1:$H$80</definedName>
    <definedName name="_xlnm.Print_Area" localSheetId="7">'Sprinklers_Effluent Report'!$A$1:$H$38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12" i="8"/>
  <c r="G16" i="8"/>
  <c r="E24" i="3"/>
  <c r="G13" i="2"/>
  <c r="G14" i="8"/>
  <c r="G1" i="1"/>
  <c r="F34" i="5"/>
  <c r="D26" i="3"/>
  <c r="C34" i="5"/>
  <c r="A34" i="5"/>
  <c r="D7" i="8" l="1"/>
  <c r="H83" i="9"/>
  <c r="G83" i="9"/>
  <c r="E83" i="9"/>
  <c r="D83" i="9"/>
  <c r="B83" i="9"/>
  <c r="A83" i="9"/>
  <c r="H82" i="9"/>
  <c r="G82" i="9"/>
  <c r="E82" i="9"/>
  <c r="D82" i="9"/>
  <c r="B82" i="9"/>
  <c r="A82" i="9"/>
  <c r="H81" i="9"/>
  <c r="G81" i="9"/>
  <c r="E81" i="9"/>
  <c r="D81" i="9"/>
  <c r="B81" i="9"/>
  <c r="A81" i="9"/>
  <c r="H80" i="9"/>
  <c r="G80" i="9"/>
  <c r="E80" i="9"/>
  <c r="D80" i="9"/>
  <c r="B80" i="9"/>
  <c r="A80" i="9"/>
  <c r="H79" i="9"/>
  <c r="G79" i="9"/>
  <c r="E79" i="9"/>
  <c r="D79" i="9"/>
  <c r="B79" i="9"/>
  <c r="A79" i="9"/>
  <c r="H78" i="9"/>
  <c r="G78" i="9"/>
  <c r="E78" i="9"/>
  <c r="D78" i="9"/>
  <c r="B78" i="9"/>
  <c r="A78" i="9"/>
  <c r="H77" i="9"/>
  <c r="G77" i="9"/>
  <c r="E77" i="9"/>
  <c r="D77" i="9"/>
  <c r="B77" i="9"/>
  <c r="A77" i="9"/>
  <c r="H76" i="9"/>
  <c r="G76" i="9"/>
  <c r="E76" i="9"/>
  <c r="D76" i="9"/>
  <c r="B76" i="9"/>
  <c r="A76" i="9"/>
  <c r="H75" i="9"/>
  <c r="G75" i="9"/>
  <c r="E75" i="9"/>
  <c r="D75" i="9"/>
  <c r="B75" i="9"/>
  <c r="A75" i="9"/>
  <c r="H74" i="9"/>
  <c r="G74" i="9"/>
  <c r="E74" i="9"/>
  <c r="D74" i="9"/>
  <c r="B74" i="9"/>
  <c r="A74" i="9"/>
  <c r="H73" i="9"/>
  <c r="G73" i="9"/>
  <c r="E73" i="9"/>
  <c r="D73" i="9"/>
  <c r="B73" i="9"/>
  <c r="A73" i="9"/>
  <c r="H72" i="9"/>
  <c r="G72" i="9"/>
  <c r="E72" i="9"/>
  <c r="D72" i="9"/>
  <c r="B72" i="9"/>
  <c r="A72" i="9"/>
  <c r="H71" i="9"/>
  <c r="G71" i="9"/>
  <c r="E71" i="9"/>
  <c r="D71" i="9"/>
  <c r="B71" i="9"/>
  <c r="A71" i="9"/>
  <c r="H70" i="9"/>
  <c r="G70" i="9"/>
  <c r="E70" i="9"/>
  <c r="D70" i="9"/>
  <c r="B70" i="9"/>
  <c r="A70" i="9"/>
  <c r="H69" i="9"/>
  <c r="G69" i="9"/>
  <c r="E69" i="9"/>
  <c r="D69" i="9"/>
  <c r="B69" i="9"/>
  <c r="A69" i="9"/>
  <c r="H68" i="9"/>
  <c r="G68" i="9"/>
  <c r="E68" i="9"/>
  <c r="D68" i="9"/>
  <c r="B68" i="9"/>
  <c r="A68" i="9"/>
  <c r="H67" i="9"/>
  <c r="G67" i="9"/>
  <c r="E67" i="9"/>
  <c r="D67" i="9"/>
  <c r="B67" i="9"/>
  <c r="A67" i="9"/>
  <c r="H66" i="9"/>
  <c r="G66" i="9"/>
  <c r="E66" i="9"/>
  <c r="D66" i="9"/>
  <c r="B66" i="9"/>
  <c r="A66" i="9"/>
  <c r="H65" i="9"/>
  <c r="G65" i="9"/>
  <c r="E65" i="9"/>
  <c r="D65" i="9"/>
  <c r="B65" i="9"/>
  <c r="A65" i="9"/>
  <c r="H64" i="9"/>
  <c r="G64" i="9"/>
  <c r="E64" i="9"/>
  <c r="D64" i="9"/>
  <c r="B64" i="9"/>
  <c r="A64" i="9"/>
  <c r="E59" i="9"/>
  <c r="E58" i="9"/>
  <c r="E57" i="9"/>
  <c r="E52" i="9"/>
  <c r="E47" i="9"/>
  <c r="B6" i="9"/>
  <c r="C132" i="8"/>
  <c r="D132" i="8" s="1"/>
  <c r="B132" i="8"/>
  <c r="C131" i="8"/>
  <c r="E131" i="8" s="1"/>
  <c r="B131" i="8"/>
  <c r="C130" i="8"/>
  <c r="E130" i="8" s="1"/>
  <c r="B130" i="8"/>
  <c r="C129" i="8"/>
  <c r="B129" i="8"/>
  <c r="C128" i="8"/>
  <c r="E128" i="8" s="1"/>
  <c r="B128" i="8"/>
  <c r="C127" i="8"/>
  <c r="E127" i="8" s="1"/>
  <c r="B127" i="8"/>
  <c r="C126" i="8"/>
  <c r="E126" i="8" s="1"/>
  <c r="B126" i="8"/>
  <c r="C125" i="8"/>
  <c r="B125" i="8"/>
  <c r="C124" i="8"/>
  <c r="E124" i="8" s="1"/>
  <c r="B124" i="8"/>
  <c r="C123" i="8"/>
  <c r="E123" i="8" s="1"/>
  <c r="B123" i="8"/>
  <c r="C122" i="8"/>
  <c r="E122" i="8" s="1"/>
  <c r="B122" i="8"/>
  <c r="C121" i="8"/>
  <c r="B121" i="8"/>
  <c r="C120" i="8"/>
  <c r="D120" i="8" s="1"/>
  <c r="B120" i="8"/>
  <c r="C119" i="8"/>
  <c r="E119" i="8" s="1"/>
  <c r="B119" i="8"/>
  <c r="C118" i="8"/>
  <c r="E118" i="8" s="1"/>
  <c r="B118" i="8"/>
  <c r="C117" i="8"/>
  <c r="E117" i="8" s="1"/>
  <c r="B117" i="8"/>
  <c r="C116" i="8"/>
  <c r="E116" i="8" s="1"/>
  <c r="B116" i="8"/>
  <c r="C115" i="8"/>
  <c r="E115" i="8" s="1"/>
  <c r="B115" i="8"/>
  <c r="C114" i="8"/>
  <c r="E114" i="8" s="1"/>
  <c r="B114" i="8"/>
  <c r="C113" i="8"/>
  <c r="E113" i="8" s="1"/>
  <c r="B113" i="8"/>
  <c r="C112" i="8"/>
  <c r="E112" i="8" s="1"/>
  <c r="B112" i="8"/>
  <c r="C111" i="8"/>
  <c r="E111" i="8" s="1"/>
  <c r="B111" i="8"/>
  <c r="C110" i="8"/>
  <c r="E110" i="8" s="1"/>
  <c r="B110" i="8"/>
  <c r="C109" i="8"/>
  <c r="E109" i="8" s="1"/>
  <c r="B109" i="8"/>
  <c r="C108" i="8"/>
  <c r="E108" i="8" s="1"/>
  <c r="B108" i="8"/>
  <c r="C107" i="8"/>
  <c r="E107" i="8" s="1"/>
  <c r="B107" i="8"/>
  <c r="C106" i="8"/>
  <c r="E106" i="8" s="1"/>
  <c r="B106" i="8"/>
  <c r="C105" i="8"/>
  <c r="E105" i="8" s="1"/>
  <c r="B105" i="8"/>
  <c r="C104" i="8"/>
  <c r="E104" i="8" s="1"/>
  <c r="B104" i="8"/>
  <c r="C103" i="8"/>
  <c r="E103" i="8" s="1"/>
  <c r="B103" i="8"/>
  <c r="C102" i="8"/>
  <c r="E102" i="8" s="1"/>
  <c r="B102" i="8"/>
  <c r="C101" i="8"/>
  <c r="E101" i="8" s="1"/>
  <c r="B101" i="8"/>
  <c r="C100" i="8"/>
  <c r="E100" i="8" s="1"/>
  <c r="B100" i="8"/>
  <c r="C99" i="8"/>
  <c r="E99" i="8" s="1"/>
  <c r="B99" i="8"/>
  <c r="C98" i="8"/>
  <c r="E98" i="8" s="1"/>
  <c r="B98" i="8"/>
  <c r="C97" i="8"/>
  <c r="E97" i="8" s="1"/>
  <c r="B97" i="8"/>
  <c r="C96" i="8"/>
  <c r="E96" i="8" s="1"/>
  <c r="B96" i="8"/>
  <c r="C95" i="8"/>
  <c r="E95" i="8" s="1"/>
  <c r="B95" i="8"/>
  <c r="C94" i="8"/>
  <c r="E94" i="8" s="1"/>
  <c r="B94" i="8"/>
  <c r="C93" i="8"/>
  <c r="E93" i="8" s="1"/>
  <c r="B93" i="8"/>
  <c r="C92" i="8"/>
  <c r="E92" i="8" s="1"/>
  <c r="B92" i="8"/>
  <c r="C91" i="8"/>
  <c r="E91" i="8" s="1"/>
  <c r="B91" i="8"/>
  <c r="C90" i="8"/>
  <c r="E90" i="8" s="1"/>
  <c r="B90" i="8"/>
  <c r="C89" i="8"/>
  <c r="E89" i="8" s="1"/>
  <c r="B89" i="8"/>
  <c r="C88" i="8"/>
  <c r="D88" i="8" s="1"/>
  <c r="B88" i="8"/>
  <c r="C87" i="8"/>
  <c r="E87" i="8" s="1"/>
  <c r="B87" i="8"/>
  <c r="C86" i="8"/>
  <c r="E86" i="8" s="1"/>
  <c r="B86" i="8"/>
  <c r="C85" i="8"/>
  <c r="E85" i="8" s="1"/>
  <c r="B85" i="8"/>
  <c r="C84" i="8"/>
  <c r="E84" i="8" s="1"/>
  <c r="B84" i="8"/>
  <c r="C83" i="8"/>
  <c r="E83" i="8" s="1"/>
  <c r="B83" i="8"/>
  <c r="C82" i="8"/>
  <c r="E82" i="8" s="1"/>
  <c r="B82" i="8"/>
  <c r="C81" i="8"/>
  <c r="E81" i="8" s="1"/>
  <c r="B81" i="8"/>
  <c r="C80" i="8"/>
  <c r="E80" i="8" s="1"/>
  <c r="B80" i="8"/>
  <c r="C79" i="8"/>
  <c r="E79" i="8" s="1"/>
  <c r="B79" i="8"/>
  <c r="C78" i="8"/>
  <c r="E78" i="8" s="1"/>
  <c r="B78" i="8"/>
  <c r="C77" i="8"/>
  <c r="E77" i="8" s="1"/>
  <c r="B77" i="8"/>
  <c r="C76" i="8"/>
  <c r="E76" i="8" s="1"/>
  <c r="B76" i="8"/>
  <c r="C75" i="8"/>
  <c r="E75" i="8" s="1"/>
  <c r="B75" i="8"/>
  <c r="C74" i="8"/>
  <c r="E74" i="8" s="1"/>
  <c r="B74" i="8"/>
  <c r="C73" i="8"/>
  <c r="D73" i="8" s="1"/>
  <c r="B73" i="8"/>
  <c r="G10" i="8"/>
  <c r="E56" i="9" s="1"/>
  <c r="B3" i="8"/>
  <c r="B4" i="8" s="1"/>
  <c r="D4" i="8" s="1"/>
  <c r="G12" i="1"/>
  <c r="G10" i="1"/>
  <c r="E38" i="6"/>
  <c r="G10" i="2"/>
  <c r="E62" i="5" s="1"/>
  <c r="G16" i="1"/>
  <c r="E22" i="3"/>
  <c r="G13" i="6"/>
  <c r="E36" i="6"/>
  <c r="E21" i="3"/>
  <c r="E23" i="3" s="1"/>
  <c r="E37" i="6" s="1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13" i="6"/>
  <c r="C5" i="6"/>
  <c r="G12" i="2" l="1"/>
  <c r="E66" i="5" s="1"/>
  <c r="E129" i="8"/>
  <c r="D129" i="8"/>
  <c r="D76" i="8"/>
  <c r="D87" i="8"/>
  <c r="D92" i="8"/>
  <c r="D103" i="8"/>
  <c r="D119" i="8"/>
  <c r="D131" i="8"/>
  <c r="D93" i="8"/>
  <c r="D104" i="8"/>
  <c r="D115" i="8"/>
  <c r="E88" i="8"/>
  <c r="E120" i="8"/>
  <c r="D127" i="8"/>
  <c r="E132" i="8"/>
  <c r="E121" i="8"/>
  <c r="D121" i="8"/>
  <c r="D79" i="8"/>
  <c r="D84" i="8"/>
  <c r="D89" i="8"/>
  <c r="D95" i="8"/>
  <c r="D100" i="8"/>
  <c r="D105" i="8"/>
  <c r="D111" i="8"/>
  <c r="D116" i="8"/>
  <c r="D124" i="8"/>
  <c r="D81" i="8"/>
  <c r="D97" i="8"/>
  <c r="D108" i="8"/>
  <c r="D113" i="8"/>
  <c r="E125" i="8"/>
  <c r="D125" i="8"/>
  <c r="D77" i="8"/>
  <c r="D83" i="8"/>
  <c r="D99" i="8"/>
  <c r="D109" i="8"/>
  <c r="G1" i="8"/>
  <c r="E73" i="8"/>
  <c r="G4" i="8" s="1"/>
  <c r="D128" i="8"/>
  <c r="D123" i="8"/>
  <c r="D75" i="8"/>
  <c r="D80" i="8"/>
  <c r="D85" i="8"/>
  <c r="D91" i="8"/>
  <c r="D96" i="8"/>
  <c r="D101" i="8"/>
  <c r="D107" i="8"/>
  <c r="D112" i="8"/>
  <c r="D117" i="8"/>
  <c r="D74" i="8"/>
  <c r="D78" i="8"/>
  <c r="D82" i="8"/>
  <c r="D86" i="8"/>
  <c r="D90" i="8"/>
  <c r="D94" i="8"/>
  <c r="D98" i="8"/>
  <c r="D102" i="8"/>
  <c r="D106" i="8"/>
  <c r="D110" i="8"/>
  <c r="D114" i="8"/>
  <c r="D118" i="8"/>
  <c r="D122" i="8"/>
  <c r="D126" i="8"/>
  <c r="D130" i="8"/>
  <c r="B33" i="6"/>
  <c r="G2" i="8" l="1"/>
  <c r="F30" i="9" s="1"/>
  <c r="C6" i="5"/>
  <c r="F71" i="5"/>
  <c r="F72" i="5"/>
  <c r="F73" i="5"/>
  <c r="F74" i="5"/>
  <c r="F75" i="5"/>
  <c r="F76" i="5"/>
  <c r="F77" i="5"/>
  <c r="F78" i="5"/>
  <c r="F79" i="5"/>
  <c r="F70" i="5"/>
  <c r="C71" i="5"/>
  <c r="C72" i="5"/>
  <c r="C73" i="5"/>
  <c r="C74" i="5"/>
  <c r="C75" i="5"/>
  <c r="C76" i="5"/>
  <c r="C77" i="5"/>
  <c r="C78" i="5"/>
  <c r="C79" i="5"/>
  <c r="C70" i="5"/>
  <c r="E71" i="5"/>
  <c r="E72" i="5"/>
  <c r="E73" i="5"/>
  <c r="E74" i="5"/>
  <c r="E75" i="5"/>
  <c r="E76" i="5"/>
  <c r="E77" i="5"/>
  <c r="E78" i="5"/>
  <c r="E79" i="5"/>
  <c r="E70" i="5"/>
  <c r="B71" i="5"/>
  <c r="B72" i="5"/>
  <c r="B73" i="5"/>
  <c r="B74" i="5"/>
  <c r="B75" i="5"/>
  <c r="B76" i="5"/>
  <c r="B77" i="5"/>
  <c r="B78" i="5"/>
  <c r="B79" i="5"/>
  <c r="B70" i="5"/>
  <c r="E65" i="5"/>
  <c r="E64" i="5"/>
  <c r="E63" i="5"/>
  <c r="E58" i="5"/>
  <c r="E53" i="5"/>
  <c r="C29" i="2"/>
  <c r="D29" i="2" s="1"/>
  <c r="E29" i="2" s="1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28" i="2"/>
  <c r="D28" i="2" s="1"/>
  <c r="E28" i="2" s="1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28" i="2"/>
  <c r="E60" i="9" l="1"/>
  <c r="C30" i="9"/>
  <c r="F117" i="8"/>
  <c r="F84" i="8"/>
  <c r="F128" i="8"/>
  <c r="F104" i="8"/>
  <c r="F78" i="8"/>
  <c r="F129" i="8"/>
  <c r="F124" i="8"/>
  <c r="F94" i="8"/>
  <c r="F120" i="8"/>
  <c r="F85" i="8"/>
  <c r="F95" i="8"/>
  <c r="F101" i="8"/>
  <c r="F105" i="8"/>
  <c r="F132" i="8"/>
  <c r="F125" i="8"/>
  <c r="F87" i="8"/>
  <c r="F77" i="8"/>
  <c r="F76" i="8"/>
  <c r="F127" i="8"/>
  <c r="F103" i="8"/>
  <c r="F123" i="8"/>
  <c r="F96" i="8"/>
  <c r="F119" i="8"/>
  <c r="F75" i="8"/>
  <c r="F88" i="8"/>
  <c r="F116" i="8"/>
  <c r="F98" i="8"/>
  <c r="F91" i="8"/>
  <c r="F108" i="8"/>
  <c r="F79" i="8"/>
  <c r="F114" i="8"/>
  <c r="F107" i="8"/>
  <c r="F109" i="8"/>
  <c r="F111" i="8"/>
  <c r="F82" i="8"/>
  <c r="F86" i="8"/>
  <c r="F100" i="8"/>
  <c r="F118" i="8"/>
  <c r="F93" i="8"/>
  <c r="F113" i="8"/>
  <c r="F97" i="8"/>
  <c r="F80" i="8"/>
  <c r="F131" i="8"/>
  <c r="F102" i="8"/>
  <c r="F81" i="8"/>
  <c r="F90" i="8"/>
  <c r="F92" i="8"/>
  <c r="F106" i="8"/>
  <c r="F112" i="8"/>
  <c r="F99" i="8"/>
  <c r="F83" i="8"/>
  <c r="F110" i="8"/>
  <c r="F115" i="8"/>
  <c r="F74" i="8"/>
  <c r="F89" i="8"/>
  <c r="F121" i="8"/>
  <c r="F130" i="8"/>
  <c r="F133" i="8"/>
  <c r="F122" i="8"/>
  <c r="F126" i="8"/>
  <c r="G4" i="2"/>
  <c r="F28" i="2" s="1"/>
  <c r="G5" i="8" l="1"/>
  <c r="G6" i="8" s="1"/>
  <c r="A30" i="9" s="1"/>
  <c r="F29" i="2"/>
  <c r="B80" i="1" l="1"/>
  <c r="A64" i="4"/>
  <c r="B64" i="4"/>
  <c r="D64" i="4"/>
  <c r="E64" i="4"/>
  <c r="G64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E59" i="4"/>
  <c r="E58" i="4"/>
  <c r="E57" i="4"/>
  <c r="E56" i="4"/>
  <c r="E52" i="4"/>
  <c r="E47" i="4"/>
  <c r="B6" i="4"/>
  <c r="D108" i="1" l="1"/>
  <c r="D109" i="1"/>
  <c r="D112" i="1"/>
  <c r="D113" i="1"/>
  <c r="D116" i="1"/>
  <c r="D122" i="1"/>
  <c r="D123" i="1"/>
  <c r="D124" i="1"/>
  <c r="D125" i="1"/>
  <c r="D126" i="1"/>
  <c r="D127" i="1"/>
  <c r="D128" i="1"/>
  <c r="D129" i="1"/>
  <c r="D132" i="1"/>
  <c r="C82" i="1"/>
  <c r="D82" i="1" s="1"/>
  <c r="B82" i="1"/>
  <c r="B83" i="1"/>
  <c r="C83" i="1"/>
  <c r="D83" i="1" s="1"/>
  <c r="B84" i="1"/>
  <c r="C84" i="1"/>
  <c r="D84" i="1" s="1"/>
  <c r="B85" i="1"/>
  <c r="C85" i="1"/>
  <c r="D85" i="1" s="1"/>
  <c r="B86" i="1"/>
  <c r="C86" i="1"/>
  <c r="D86" i="1" s="1"/>
  <c r="B87" i="1"/>
  <c r="C87" i="1"/>
  <c r="D87" i="1" s="1"/>
  <c r="B88" i="1"/>
  <c r="C88" i="1"/>
  <c r="D88" i="1" s="1"/>
  <c r="B89" i="1"/>
  <c r="C89" i="1"/>
  <c r="D89" i="1" s="1"/>
  <c r="B90" i="1"/>
  <c r="C90" i="1"/>
  <c r="D90" i="1" s="1"/>
  <c r="B91" i="1"/>
  <c r="C91" i="1"/>
  <c r="D91" i="1" s="1"/>
  <c r="B92" i="1"/>
  <c r="C92" i="1"/>
  <c r="D92" i="1" s="1"/>
  <c r="B93" i="1"/>
  <c r="C93" i="1"/>
  <c r="D93" i="1" s="1"/>
  <c r="B94" i="1"/>
  <c r="C94" i="1"/>
  <c r="D94" i="1" s="1"/>
  <c r="B95" i="1"/>
  <c r="C95" i="1"/>
  <c r="D95" i="1" s="1"/>
  <c r="B96" i="1"/>
  <c r="C96" i="1"/>
  <c r="D96" i="1" s="1"/>
  <c r="B97" i="1"/>
  <c r="C97" i="1"/>
  <c r="D97" i="1" s="1"/>
  <c r="B98" i="1"/>
  <c r="C98" i="1"/>
  <c r="D98" i="1" s="1"/>
  <c r="B99" i="1"/>
  <c r="C99" i="1"/>
  <c r="D99" i="1" s="1"/>
  <c r="B100" i="1"/>
  <c r="C100" i="1"/>
  <c r="D100" i="1" s="1"/>
  <c r="B101" i="1"/>
  <c r="C101" i="1"/>
  <c r="D101" i="1" s="1"/>
  <c r="B102" i="1"/>
  <c r="C102" i="1"/>
  <c r="D102" i="1" s="1"/>
  <c r="B103" i="1"/>
  <c r="C103" i="1"/>
  <c r="D103" i="1" s="1"/>
  <c r="B104" i="1"/>
  <c r="C104" i="1"/>
  <c r="D104" i="1" s="1"/>
  <c r="B105" i="1"/>
  <c r="C105" i="1"/>
  <c r="D105" i="1" s="1"/>
  <c r="B106" i="1"/>
  <c r="C106" i="1"/>
  <c r="D106" i="1" s="1"/>
  <c r="B107" i="1"/>
  <c r="C107" i="1"/>
  <c r="D107" i="1" s="1"/>
  <c r="B108" i="1"/>
  <c r="C108" i="1"/>
  <c r="B109" i="1"/>
  <c r="C109" i="1"/>
  <c r="B110" i="1"/>
  <c r="C110" i="1"/>
  <c r="D110" i="1" s="1"/>
  <c r="B111" i="1"/>
  <c r="C111" i="1"/>
  <c r="D111" i="1" s="1"/>
  <c r="B112" i="1"/>
  <c r="C112" i="1"/>
  <c r="B113" i="1"/>
  <c r="C113" i="1"/>
  <c r="B114" i="1"/>
  <c r="C114" i="1"/>
  <c r="D114" i="1" s="1"/>
  <c r="B115" i="1"/>
  <c r="C115" i="1"/>
  <c r="D115" i="1" s="1"/>
  <c r="B116" i="1"/>
  <c r="C116" i="1"/>
  <c r="B117" i="1"/>
  <c r="C117" i="1"/>
  <c r="D117" i="1" s="1"/>
  <c r="B118" i="1"/>
  <c r="C118" i="1"/>
  <c r="D118" i="1" s="1"/>
  <c r="B119" i="1"/>
  <c r="C119" i="1"/>
  <c r="D119" i="1" s="1"/>
  <c r="B120" i="1"/>
  <c r="C120" i="1"/>
  <c r="D120" i="1" s="1"/>
  <c r="B121" i="1"/>
  <c r="C121" i="1"/>
  <c r="D121" i="1" s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D130" i="1" s="1"/>
  <c r="B131" i="1"/>
  <c r="C131" i="1"/>
  <c r="D131" i="1" s="1"/>
  <c r="B132" i="1"/>
  <c r="C132" i="1"/>
  <c r="C74" i="1" l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E132" i="1" l="1"/>
  <c r="E80" i="1"/>
  <c r="E115" i="1"/>
  <c r="E116" i="1"/>
  <c r="E117" i="1"/>
  <c r="E124" i="1"/>
  <c r="E81" i="1"/>
  <c r="E75" i="1"/>
  <c r="E76" i="1"/>
  <c r="E77" i="1"/>
  <c r="E78" i="1"/>
  <c r="E87" i="1"/>
  <c r="E107" i="1"/>
  <c r="E127" i="1"/>
  <c r="C73" i="1"/>
  <c r="B79" i="1"/>
  <c r="B78" i="1"/>
  <c r="B77" i="1"/>
  <c r="B76" i="1"/>
  <c r="B75" i="1"/>
  <c r="B74" i="1"/>
  <c r="B73" i="1"/>
  <c r="G2" i="1" l="1"/>
  <c r="E122" i="1"/>
  <c r="E120" i="1"/>
  <c r="E119" i="1"/>
  <c r="E123" i="1"/>
  <c r="E121" i="1"/>
  <c r="E118" i="1"/>
  <c r="E104" i="1"/>
  <c r="E103" i="1"/>
  <c r="E102" i="1"/>
  <c r="E101" i="1"/>
  <c r="E100" i="1"/>
  <c r="E99" i="1"/>
  <c r="E98" i="1"/>
  <c r="E128" i="1"/>
  <c r="E97" i="1"/>
  <c r="E126" i="1"/>
  <c r="E96" i="1"/>
  <c r="E125" i="1"/>
  <c r="E95" i="1"/>
  <c r="E92" i="1"/>
  <c r="E90" i="1"/>
  <c r="E89" i="1"/>
  <c r="E113" i="1"/>
  <c r="E88" i="1"/>
  <c r="E112" i="1"/>
  <c r="E86" i="1"/>
  <c r="E110" i="1"/>
  <c r="E85" i="1"/>
  <c r="E109" i="1"/>
  <c r="E84" i="1"/>
  <c r="E108" i="1"/>
  <c r="E83" i="1"/>
  <c r="E130" i="1"/>
  <c r="E106" i="1"/>
  <c r="E82" i="1"/>
  <c r="E129" i="1"/>
  <c r="E105" i="1"/>
  <c r="E79" i="1"/>
  <c r="E74" i="1"/>
  <c r="E114" i="1"/>
  <c r="E94" i="1"/>
  <c r="E131" i="1"/>
  <c r="E111" i="1"/>
  <c r="E91" i="1"/>
  <c r="E93" i="1"/>
  <c r="D73" i="1"/>
  <c r="F30" i="4" l="1"/>
  <c r="G15" i="1"/>
  <c r="G17" i="1" s="1"/>
  <c r="G18" i="1" s="1"/>
  <c r="E60" i="4" s="1"/>
  <c r="E73" i="1"/>
  <c r="C30" i="4"/>
  <c r="D7" i="1"/>
  <c r="E9" i="3"/>
  <c r="E10" i="3"/>
  <c r="E14" i="3"/>
  <c r="E15" i="3"/>
  <c r="E16" i="3"/>
  <c r="E17" i="3"/>
  <c r="E19" i="3"/>
  <c r="E20" i="3"/>
  <c r="E3" i="3"/>
  <c r="D4" i="3"/>
  <c r="E4" i="3" s="1"/>
  <c r="D5" i="3"/>
  <c r="E5" i="3" s="1"/>
  <c r="D6" i="3"/>
  <c r="E6" i="3" s="1"/>
  <c r="D7" i="3"/>
  <c r="E7" i="3" s="1"/>
  <c r="D8" i="3"/>
  <c r="E8" i="3" s="1"/>
  <c r="D9" i="3"/>
  <c r="D10" i="3"/>
  <c r="D11" i="3"/>
  <c r="E11" i="3" s="1"/>
  <c r="D12" i="3"/>
  <c r="E12" i="3" s="1"/>
  <c r="D13" i="3"/>
  <c r="E13" i="3" s="1"/>
  <c r="D14" i="3"/>
  <c r="D15" i="3"/>
  <c r="D16" i="3"/>
  <c r="D17" i="3"/>
  <c r="D18" i="3"/>
  <c r="E18" i="3" s="1"/>
  <c r="D19" i="3"/>
  <c r="D20" i="3"/>
  <c r="D21" i="3"/>
  <c r="D3" i="3"/>
  <c r="D2" i="3"/>
  <c r="E2" i="3"/>
  <c r="D31" i="2"/>
  <c r="E31" i="2" s="1"/>
  <c r="F31" i="2" s="1"/>
  <c r="D32" i="2"/>
  <c r="E32" i="2" s="1"/>
  <c r="F32" i="2" s="1"/>
  <c r="D33" i="2"/>
  <c r="E33" i="2" s="1"/>
  <c r="F33" i="2" s="1"/>
  <c r="D34" i="2"/>
  <c r="E34" i="2" s="1"/>
  <c r="F34" i="2" s="1"/>
  <c r="D35" i="2"/>
  <c r="E35" i="2" s="1"/>
  <c r="F35" i="2" s="1"/>
  <c r="D36" i="2"/>
  <c r="E36" i="2" s="1"/>
  <c r="F36" i="2" s="1"/>
  <c r="D43" i="2"/>
  <c r="E43" i="2" s="1"/>
  <c r="F43" i="2" s="1"/>
  <c r="D2" i="2"/>
  <c r="G1" i="2" l="1"/>
  <c r="G2" i="2" s="1"/>
  <c r="D30" i="2"/>
  <c r="E30" i="2" s="1"/>
  <c r="F30" i="2" s="1"/>
  <c r="D47" i="2"/>
  <c r="D46" i="2"/>
  <c r="E46" i="2" s="1"/>
  <c r="F46" i="2" s="1"/>
  <c r="D45" i="2"/>
  <c r="E45" i="2" s="1"/>
  <c r="F45" i="2" s="1"/>
  <c r="D44" i="2"/>
  <c r="E44" i="2" s="1"/>
  <c r="F44" i="2" s="1"/>
  <c r="D42" i="2"/>
  <c r="E42" i="2" s="1"/>
  <c r="F42" i="2" s="1"/>
  <c r="D41" i="2"/>
  <c r="E41" i="2" s="1"/>
  <c r="F41" i="2" s="1"/>
  <c r="D40" i="2"/>
  <c r="E40" i="2" s="1"/>
  <c r="F40" i="2" s="1"/>
  <c r="D39" i="2"/>
  <c r="E39" i="2" s="1"/>
  <c r="F39" i="2" s="1"/>
  <c r="D38" i="2"/>
  <c r="E38" i="2" s="1"/>
  <c r="F38" i="2" s="1"/>
  <c r="D37" i="2"/>
  <c r="E37" i="2" s="1"/>
  <c r="F37" i="2" s="1"/>
  <c r="B3" i="1"/>
  <c r="B4" i="1" s="1"/>
  <c r="D4" i="1" s="1"/>
  <c r="B81" i="1"/>
  <c r="E47" i="2" l="1"/>
  <c r="F47" i="2" s="1"/>
  <c r="G5" i="2" s="1"/>
  <c r="G6" i="2" s="1"/>
  <c r="F81" i="1" l="1"/>
  <c r="F124" i="1"/>
  <c r="F115" i="1"/>
  <c r="F127" i="1"/>
  <c r="F107" i="1"/>
  <c r="F87" i="1"/>
  <c r="F78" i="1"/>
  <c r="F77" i="1"/>
  <c r="F76" i="1"/>
  <c r="F80" i="1"/>
  <c r="F117" i="1"/>
  <c r="F116" i="1"/>
  <c r="F132" i="1"/>
  <c r="F101" i="1"/>
  <c r="F85" i="1"/>
  <c r="F130" i="1"/>
  <c r="F129" i="1"/>
  <c r="F126" i="1"/>
  <c r="F82" i="1"/>
  <c r="F100" i="1"/>
  <c r="F84" i="1"/>
  <c r="F109" i="1"/>
  <c r="F110" i="1"/>
  <c r="F98" i="1"/>
  <c r="F93" i="1"/>
  <c r="F86" i="1"/>
  <c r="F83" i="1"/>
  <c r="F103" i="1"/>
  <c r="F121" i="1"/>
  <c r="F99" i="1"/>
  <c r="F104" i="1"/>
  <c r="F91" i="1"/>
  <c r="F118" i="1"/>
  <c r="F111" i="1"/>
  <c r="F112" i="1"/>
  <c r="F113" i="1"/>
  <c r="F123" i="1"/>
  <c r="F131" i="1"/>
  <c r="F119" i="1"/>
  <c r="F89" i="1"/>
  <c r="F120" i="1"/>
  <c r="F90" i="1"/>
  <c r="F94" i="1"/>
  <c r="F122" i="1"/>
  <c r="F114" i="1"/>
  <c r="F79" i="1"/>
  <c r="F92" i="1"/>
  <c r="F105" i="1"/>
  <c r="F95" i="1"/>
  <c r="F96" i="1"/>
  <c r="F125" i="1"/>
  <c r="F88" i="1"/>
  <c r="F108" i="1"/>
  <c r="F97" i="1"/>
  <c r="F106" i="1"/>
  <c r="F128" i="1"/>
  <c r="F102" i="1"/>
  <c r="F73" i="1"/>
  <c r="G5" i="1" s="1"/>
  <c r="F75" i="1"/>
  <c r="F74" i="1"/>
  <c r="G6" i="1" l="1"/>
  <c r="A3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tc={497C52DF-5164-47EE-A7CC-C2730688C01C}</author>
    <author>tc={20FFDB4A-B0BE-446F-99F8-7AE51DF4C852}</author>
    <author>tc={A67CA967-9BE7-4AE8-B25E-A9685D1F5486}</author>
    <author>tc={10DC8F55-6108-4374-9D67-982FBD49A334}</author>
    <author>tc={A8D8D363-23D2-45F0-8B8A-75483836C8A2}</author>
  </authors>
  <commentList>
    <comment ref="B2" authorId="0" shapeId="0" xr:uid="{497C52DF-5164-47EE-A7CC-C2730688C01C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length of machine</t>
      </text>
    </comment>
    <comment ref="B3" authorId="1" shapeId="0" xr:uid="{20FFDB4A-B0BE-446F-99F8-7AE51DF4C852}">
      <text>
        <t>[Threaded comment]
Your version of Excel allows you to read this threaded comment; however, any edits to it will get removed if the file is opened in a newer version of Excel. Learn more: https://go.microsoft.com/fwlink/?linkid=870924
Comment:
    Bucket zero is at ⅕ of length</t>
      </text>
    </comment>
    <comment ref="B7" authorId="2" shapeId="0" xr:uid="{A67CA967-9BE7-4AE8-B25E-A9685D1F5486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length of machine</t>
      </text>
    </comment>
    <comment ref="G9" authorId="3" shapeId="0" xr:uid="{10DC8F55-6108-4374-9D67-982FBD49A33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Insert wetted with </t>
      </text>
    </comment>
    <comment ref="B11" authorId="4" shapeId="0" xr:uid="{A8D8D363-23D2-45F0-8B8A-75483836C8A2}">
      <text>
        <t>[Threaded comment]
Your version of Excel allows you to read this threaded comment; however, any edits to it will get removed if the file is opened in a newer version of Excel. Learn more: https://go.microsoft.com/fwlink/?linkid=870924
Comment:
    Record volume of water collected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tc={8B1DFE4E-9AF9-4241-9554-BE08E5E95D8D}</author>
    <author>tc={3D282222-2DDD-4A89-AA8E-EB6A64CD49ED}</author>
    <author>tc={4366C806-09B9-467D-B039-E0E3A1D8EE02}</author>
    <author>tc={7352C387-8A44-49FD-BF13-BB5B29472750}</author>
    <author>tc={B73B0F61-9342-4705-B200-16C0DB039EFA}</author>
  </authors>
  <commentList>
    <comment ref="B2" authorId="0" shapeId="0" xr:uid="{8B1DFE4E-9AF9-4241-9554-BE08E5E95D8D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length of machine</t>
      </text>
    </comment>
    <comment ref="B3" authorId="1" shapeId="0" xr:uid="{3D282222-2DDD-4A89-AA8E-EB6A64CD49ED}">
      <text>
        <t>[Threaded comment]
Your version of Excel allows you to read this threaded comment; however, any edits to it will get removed if the file is opened in a newer version of Excel. Learn more: https://go.microsoft.com/fwlink/?linkid=870924
Comment:
    Bucket zero is at ⅕ of length</t>
      </text>
    </comment>
    <comment ref="B7" authorId="2" shapeId="0" xr:uid="{4366C806-09B9-467D-B039-E0E3A1D8EE02}">
      <text>
        <t>[Threaded comment]
Your version of Excel allows you to read this threaded comment; however, any edits to it will get removed if the file is opened in a newer version of Excel. Learn more: https://go.microsoft.com/fwlink/?linkid=870924
Comment:
    Insert total length of machine</t>
      </text>
    </comment>
    <comment ref="G9" authorId="3" shapeId="0" xr:uid="{7352C387-8A44-49FD-BF13-BB5B2947275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Insert wetted with </t>
      </text>
    </comment>
    <comment ref="B11" authorId="4" shapeId="0" xr:uid="{B73B0F61-9342-4705-B200-16C0DB039EFA}">
      <text>
        <t>[Threaded comment]
Your version of Excel allows you to read this threaded comment; however, any edits to it will get removed if the file is opened in a newer version of Excel. Learn more: https://go.microsoft.com/fwlink/?linkid=870924
Comment:
    Record volume of water collected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tc={B34E8299-AA24-4CE4-96BE-0A7061F16280}</author>
  </authors>
  <commentList>
    <comment ref="G9" authorId="0" shapeId="0" xr:uid="{B34E8299-AA24-4CE4-96BE-0A7061F1628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Insert wetted with </t>
      </text>
    </comment>
  </commentList>
</comments>
</file>

<file path=xl/sharedStrings.xml><?xml version="1.0" encoding="utf-8"?>
<sst xmlns="http://schemas.openxmlformats.org/spreadsheetml/2006/main" count="473" uniqueCount="210">
  <si>
    <t>Spacing (m)</t>
  </si>
  <si>
    <t xml:space="preserve">Buckets </t>
  </si>
  <si>
    <t>Intended application depth (mm)</t>
  </si>
  <si>
    <t>Application depth (mm)</t>
  </si>
  <si>
    <t>Total volume (mm)</t>
  </si>
  <si>
    <t>Pivot Total Length (m)</t>
  </si>
  <si>
    <t>Average application depth (mm)</t>
  </si>
  <si>
    <t>20% of total length</t>
  </si>
  <si>
    <t>66% of total length</t>
  </si>
  <si>
    <t>Lower Quartile</t>
  </si>
  <si>
    <t>Lower Quartile average</t>
  </si>
  <si>
    <t>Distribution Uniformity</t>
  </si>
  <si>
    <t>Lateral Total Length (m)</t>
  </si>
  <si>
    <t>Wetted width (m)</t>
  </si>
  <si>
    <t xml:space="preserve">Recorded volume </t>
  </si>
  <si>
    <t>Speed at end wheels</t>
  </si>
  <si>
    <t>Bucket 1</t>
  </si>
  <si>
    <t>Distance</t>
  </si>
  <si>
    <t>Time</t>
  </si>
  <si>
    <t>Bucket  2</t>
  </si>
  <si>
    <t>Bucket 3</t>
  </si>
  <si>
    <t>Bucket  4</t>
  </si>
  <si>
    <t>Bucket 5</t>
  </si>
  <si>
    <t>Bucket  6</t>
  </si>
  <si>
    <t>Bucket 7</t>
  </si>
  <si>
    <t>Bucket  8</t>
  </si>
  <si>
    <t>Bucket 9</t>
  </si>
  <si>
    <t>Bucket  10</t>
  </si>
  <si>
    <t>Bucket 11</t>
  </si>
  <si>
    <t>Bucket  12</t>
  </si>
  <si>
    <t>Bucket 13</t>
  </si>
  <si>
    <t>Bucket 14</t>
  </si>
  <si>
    <t>Bucket 15</t>
  </si>
  <si>
    <t>Bucket 16</t>
  </si>
  <si>
    <t>Bucket 17</t>
  </si>
  <si>
    <t>Bucket 18</t>
  </si>
  <si>
    <t>Bucket 19</t>
  </si>
  <si>
    <t>Bucket 20</t>
  </si>
  <si>
    <t>Bucket 21</t>
  </si>
  <si>
    <t>Bucket 22</t>
  </si>
  <si>
    <t>Bucket 23</t>
  </si>
  <si>
    <t>Bucket 24</t>
  </si>
  <si>
    <t>Bucket 25</t>
  </si>
  <si>
    <t>Bucket 26</t>
  </si>
  <si>
    <t>Bucket 27</t>
  </si>
  <si>
    <t>Bucket 28</t>
  </si>
  <si>
    <t>Bucket 29</t>
  </si>
  <si>
    <t>Bucket 30</t>
  </si>
  <si>
    <t>Bucket 31</t>
  </si>
  <si>
    <t>Bucket 32</t>
  </si>
  <si>
    <t>Bucket 33</t>
  </si>
  <si>
    <t>Bucket 34</t>
  </si>
  <si>
    <t>Bucket 55</t>
  </si>
  <si>
    <t>Bucket 36</t>
  </si>
  <si>
    <t>Bucket 37</t>
  </si>
  <si>
    <t>Bucket 38</t>
  </si>
  <si>
    <t>Bucket 39</t>
  </si>
  <si>
    <t>Bucket 40</t>
  </si>
  <si>
    <t>Bucket 41</t>
  </si>
  <si>
    <t>Bucket 42</t>
  </si>
  <si>
    <t>Bucket 43</t>
  </si>
  <si>
    <t>Bucket 44</t>
  </si>
  <si>
    <t>Bucket 45</t>
  </si>
  <si>
    <t>Bucket 46</t>
  </si>
  <si>
    <t>Bucket 47</t>
  </si>
  <si>
    <t>Bucket 48</t>
  </si>
  <si>
    <t>Bucket 49</t>
  </si>
  <si>
    <t>Bucket 50</t>
  </si>
  <si>
    <t>Bucket 51</t>
  </si>
  <si>
    <t>Bucket 52</t>
  </si>
  <si>
    <t>Bucket 53</t>
  </si>
  <si>
    <t>Bucket 54</t>
  </si>
  <si>
    <t>Bucket 56</t>
  </si>
  <si>
    <t>Spacing</t>
  </si>
  <si>
    <t>Total width</t>
  </si>
  <si>
    <t>Right</t>
  </si>
  <si>
    <t>Bucket 10</t>
  </si>
  <si>
    <t>Bucket 8</t>
  </si>
  <si>
    <t>Left</t>
  </si>
  <si>
    <t>Bucket  1</t>
  </si>
  <si>
    <t>Bucket 2</t>
  </si>
  <si>
    <t>Bucket 4</t>
  </si>
  <si>
    <t>Bucket 6</t>
  </si>
  <si>
    <t>Location:</t>
  </si>
  <si>
    <t>Bucket</t>
  </si>
  <si>
    <t>Application Depth (ml)</t>
  </si>
  <si>
    <t>Application Depth (mm)</t>
  </si>
  <si>
    <t>Time (hour)</t>
  </si>
  <si>
    <t>Container Radius (mm)</t>
  </si>
  <si>
    <t>Container Area (m2)</t>
  </si>
  <si>
    <t>Average application depth</t>
  </si>
  <si>
    <t>Average application depth/day</t>
  </si>
  <si>
    <t>Intended application depth</t>
  </si>
  <si>
    <t>Measured application depth</t>
  </si>
  <si>
    <t>Bucket 57</t>
  </si>
  <si>
    <t>Bucket 58</t>
  </si>
  <si>
    <t>Bucket 59</t>
  </si>
  <si>
    <t>Bucket 60</t>
  </si>
  <si>
    <t xml:space="preserve">Bucket Test Results Summary </t>
  </si>
  <si>
    <t>Date</t>
  </si>
  <si>
    <t>Assesser</t>
  </si>
  <si>
    <t>Farm</t>
  </si>
  <si>
    <t>Irrigator</t>
  </si>
  <si>
    <t>Irrigation Type</t>
  </si>
  <si>
    <t>Pivot</t>
  </si>
  <si>
    <t>Lateral</t>
  </si>
  <si>
    <t>Results</t>
  </si>
  <si>
    <t>Distribution Uniformity (DU)</t>
  </si>
  <si>
    <t>Applied Depth Average (mm)</t>
  </si>
  <si>
    <t>Distribution 
Uniformity</t>
  </si>
  <si>
    <t>Measured Depth to 
Target Depth</t>
  </si>
  <si>
    <t>Test Passed</t>
  </si>
  <si>
    <t>0.8 or higher</t>
  </si>
  <si>
    <t>Within 10%</t>
  </si>
  <si>
    <t>Attention Need</t>
  </si>
  <si>
    <t>0.65  - 0.79</t>
  </si>
  <si>
    <t>Within 25%</t>
  </si>
  <si>
    <t>Test did not Pass</t>
  </si>
  <si>
    <t>Less than 0.65</t>
  </si>
  <si>
    <t>Greater than 25%</t>
  </si>
  <si>
    <t>Data Interpretation</t>
  </si>
  <si>
    <t xml:space="preserve">Is the measure of how evenly water is being applied along the wetted area of the irrigator. A good DU (&gt;0.8) is critical to both pasture/crop production and irrigation efficiency. </t>
  </si>
  <si>
    <t>Meausred Application Depth</t>
  </si>
  <si>
    <t>Is the assessment of the measured irrigation applied depth. Measured application depths should be within 10% of the target depth (this does not include any end gun).</t>
  </si>
  <si>
    <t>Field Data</t>
  </si>
  <si>
    <t>Total Length (m)</t>
  </si>
  <si>
    <t>With Corner Arm</t>
  </si>
  <si>
    <t>No</t>
  </si>
  <si>
    <t>With End Gun</t>
  </si>
  <si>
    <t>Yes</t>
  </si>
  <si>
    <t>Inlet Pressure</t>
  </si>
  <si>
    <t>(kPA)</t>
  </si>
  <si>
    <t>Wetted Width (m)</t>
  </si>
  <si>
    <t>Bucket Diameter (mm)</t>
  </si>
  <si>
    <t>Bucket Open Area (m2)</t>
  </si>
  <si>
    <t>Speed (m/min)</t>
  </si>
  <si>
    <t>Speed Test Time</t>
  </si>
  <si>
    <t>Speed Test Distance (m)</t>
  </si>
  <si>
    <t>Target Depth (mm)</t>
  </si>
  <si>
    <t>Recorded Bucket Volumes (ml)</t>
  </si>
  <si>
    <t>In order from start of irrigator to end</t>
  </si>
  <si>
    <t>(Bar)</t>
  </si>
  <si>
    <t>(PSI)</t>
  </si>
  <si>
    <t>Rotorainer</t>
  </si>
  <si>
    <t>Gun</t>
  </si>
  <si>
    <t>Turborain</t>
  </si>
  <si>
    <t>K-line</t>
  </si>
  <si>
    <t>Longline</t>
  </si>
  <si>
    <t xml:space="preserve">Effluent </t>
  </si>
  <si>
    <t>Application depth</t>
  </si>
  <si>
    <t>Total</t>
  </si>
  <si>
    <t>Average volume (mL) =</t>
  </si>
  <si>
    <t>Container Radius (mm) =</t>
  </si>
  <si>
    <t xml:space="preserve">Container width (mm) / 2 </t>
  </si>
  <si>
    <t>255/2</t>
  </si>
  <si>
    <t>Total (ml) / Number of containers</t>
  </si>
  <si>
    <t>3.14 x 127.5 x 127.5</t>
  </si>
  <si>
    <t>Container area (mm) =</t>
  </si>
  <si>
    <t xml:space="preserve">Average Application depth (mm) = </t>
  </si>
  <si>
    <t>1,000 x Average Volume (mL) / Container Area (mm2)</t>
  </si>
  <si>
    <t xml:space="preserve">1000 x (XX x 2) / 51044.6 </t>
  </si>
  <si>
    <t>In summary:</t>
  </si>
  <si>
    <t>Average Application Depth:</t>
  </si>
  <si>
    <t>mm</t>
  </si>
  <si>
    <t>Recorded volume (ml)</t>
  </si>
  <si>
    <t>Average Application Depth/day:</t>
  </si>
  <si>
    <t>mm/hour</t>
  </si>
  <si>
    <t>mL</t>
  </si>
  <si>
    <t>3.14 x Container radius (mm)2</t>
  </si>
  <si>
    <t>Wetted width measure point</t>
  </si>
  <si>
    <t>Note: adjust wetted width measure point manually if measurement not taken on last span (i.e. has a corner arm)</t>
  </si>
  <si>
    <t>Q</t>
  </si>
  <si>
    <t>L/s/ha</t>
  </si>
  <si>
    <t>Area</t>
  </si>
  <si>
    <t>ha</t>
  </si>
  <si>
    <t>Qf</t>
  </si>
  <si>
    <t>L/s</t>
  </si>
  <si>
    <t>Instant application intensity</t>
  </si>
  <si>
    <t>mm/h</t>
  </si>
  <si>
    <t>Application Intensity (mm/hr)</t>
  </si>
  <si>
    <t>Time to pass (min)</t>
  </si>
  <si>
    <t>Speed at end wheels (m/min)</t>
  </si>
  <si>
    <t>Application Intensity</t>
  </si>
  <si>
    <t>Application Intensity:</t>
  </si>
  <si>
    <t>mm/hr</t>
  </si>
  <si>
    <t xml:space="preserve">Test Conditions </t>
  </si>
  <si>
    <t xml:space="preserve">Wind: </t>
  </si>
  <si>
    <t xml:space="preserve">Precipitation: </t>
  </si>
  <si>
    <t>Terrain:</t>
  </si>
  <si>
    <t xml:space="preserve">Comments </t>
  </si>
  <si>
    <t xml:space="preserve">The corner arm was fully extended for this test. </t>
  </si>
  <si>
    <t xml:space="preserve">For this calibration, no buckets were placed under the first 1/5 of the pivot. </t>
  </si>
  <si>
    <t xml:space="preserve">Observations </t>
  </si>
  <si>
    <t>Low</t>
  </si>
  <si>
    <t>None</t>
  </si>
  <si>
    <t>Flat</t>
  </si>
  <si>
    <r>
      <t xml:space="preserve">The DU for this pivot is </t>
    </r>
    <r>
      <rPr>
        <sz val="11"/>
        <color rgb="FFFF0000"/>
        <rFont val="Calibri"/>
        <family val="2"/>
      </rPr>
      <t xml:space="preserve">0.00, </t>
    </r>
    <r>
      <rPr>
        <sz val="11"/>
        <color theme="1"/>
        <rFont val="Calibri"/>
        <family val="2"/>
      </rPr>
      <t xml:space="preserve">meaning the irrigator </t>
    </r>
    <r>
      <rPr>
        <sz val="11"/>
        <color rgb="FFFF0000"/>
        <rFont val="Calibri"/>
        <family val="2"/>
      </rPr>
      <t>passed/failed</t>
    </r>
    <r>
      <rPr>
        <sz val="11"/>
        <color theme="1"/>
        <rFont val="Calibri"/>
        <family val="2"/>
      </rPr>
      <t xml:space="preserve"> the DU test.</t>
    </r>
  </si>
  <si>
    <r>
      <t xml:space="preserve">The target applied depth was </t>
    </r>
    <r>
      <rPr>
        <sz val="11"/>
        <color rgb="FFFF0000"/>
        <rFont val="Calibri"/>
        <family val="2"/>
      </rPr>
      <t>00mm</t>
    </r>
    <r>
      <rPr>
        <sz val="11"/>
        <color theme="1"/>
        <rFont val="Calibri"/>
        <family val="2"/>
      </rPr>
      <t xml:space="preserve">, the test shows the irrigator is applying an average depth of </t>
    </r>
    <r>
      <rPr>
        <sz val="11"/>
        <color rgb="FFFF0000"/>
        <rFont val="Calibri"/>
        <family val="2"/>
      </rPr>
      <t>0mm</t>
    </r>
    <r>
      <rPr>
        <sz val="11"/>
        <color theme="1"/>
        <rFont val="Calibri"/>
        <family val="2"/>
      </rPr>
      <t xml:space="preserve"> of water. </t>
    </r>
  </si>
  <si>
    <r>
      <t xml:space="preserve">The application intensity of the end of the pivot was </t>
    </r>
    <r>
      <rPr>
        <sz val="11"/>
        <color rgb="FFFF0000"/>
        <rFont val="Calibri"/>
        <family val="2"/>
      </rPr>
      <t>00.00mm/hour.</t>
    </r>
  </si>
  <si>
    <t>Lateral Run length (m)</t>
  </si>
  <si>
    <t>Applied vs target depth</t>
  </si>
  <si>
    <t>Upper quartile</t>
  </si>
  <si>
    <t>Upper quartile DU</t>
  </si>
  <si>
    <t>%</t>
  </si>
  <si>
    <t>0.7 or higher</t>
  </si>
  <si>
    <t xml:space="preserve">Is the measure of how evenly water is being applied along the wetted area of the irrigator. A good DU (&gt;0.7) is critical to both pasture/crop production and irrigation efficiency. </t>
  </si>
  <si>
    <t>The DU for this rotorainer is 0.00, meaning the irrigator passed/failed the DU test.</t>
  </si>
  <si>
    <t xml:space="preserve">The target applied depth was 0.00mm, the test shows the irrigator is applying an average depth of 0.00mm of water. </t>
  </si>
  <si>
    <t>The application intensity of the rotorainer was 0.00mm/hour.</t>
  </si>
  <si>
    <t>Area of irrigation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</si>
</sst>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[$-F800]dddd\,\ mmmm\ dd\,\ yyyy"/>
    <numFmt numFmtId="167" formatCode="#,##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92D050"/>
      <name val="Calibri"/>
      <family val="2"/>
    </font>
    <font>
      <b/>
      <sz val="11"/>
      <color rgb="FFFFC000"/>
      <name val="Calibri"/>
      <family val="2"/>
    </font>
    <font>
      <b/>
      <sz val="11"/>
      <color rgb="FFFF0000"/>
      <name val="Calibri"/>
      <family val="2"/>
    </font>
    <font>
      <b/>
      <i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rgb="FF202124"/>
      <name val="Arial"/>
      <family val="2"/>
    </font>
    <font>
      <i/>
      <sz val="11"/>
      <color theme="1"/>
      <name val="Aptos Narrow"/>
      <family val="2"/>
      <scheme val="minor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0" fontId="2" fillId="2" borderId="0" xfId="0" applyFont="1" applyFill="1"/>
    <xf numFmtId="0" fontId="0" fillId="2" borderId="0" xfId="0" applyFill="1"/>
    <xf numFmtId="2" fontId="0" fillId="0" borderId="0" xfId="0" applyNumberFormat="1"/>
    <xf numFmtId="164" fontId="0" fillId="0" borderId="0" xfId="1" applyNumberFormat="1" applyFont="1"/>
    <xf numFmtId="43" fontId="0" fillId="0" borderId="0" xfId="1" applyFont="1"/>
    <xf numFmtId="1" fontId="0" fillId="3" borderId="0" xfId="0" applyNumberFormat="1" applyFill="1"/>
    <xf numFmtId="43" fontId="0" fillId="0" borderId="0" xfId="1" applyFont="1" applyAlignment="1">
      <alignment horizontal="right"/>
    </xf>
    <xf numFmtId="165" fontId="0" fillId="0" borderId="0" xfId="0" applyNumberFormat="1"/>
    <xf numFmtId="1" fontId="0" fillId="2" borderId="0" xfId="0" applyNumberFormat="1" applyFill="1"/>
    <xf numFmtId="0" fontId="3" fillId="0" borderId="0" xfId="0" applyFont="1"/>
    <xf numFmtId="0" fontId="3" fillId="2" borderId="0" xfId="0" applyFont="1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0" fillId="3" borderId="0" xfId="0" applyFill="1"/>
    <xf numFmtId="0" fontId="4" fillId="0" borderId="0" xfId="0" applyFont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3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wrapText="1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2" fillId="4" borderId="0" xfId="0" applyFont="1" applyFill="1"/>
    <xf numFmtId="165" fontId="0" fillId="4" borderId="0" xfId="0" applyNumberFormat="1" applyFill="1"/>
    <xf numFmtId="2" fontId="0" fillId="4" borderId="0" xfId="0" applyNumberFormat="1" applyFill="1"/>
    <xf numFmtId="0" fontId="5" fillId="4" borderId="0" xfId="0" applyFont="1" applyFill="1"/>
    <xf numFmtId="165" fontId="4" fillId="4" borderId="0" xfId="0" applyNumberFormat="1" applyFont="1" applyFill="1"/>
    <xf numFmtId="2" fontId="4" fillId="4" borderId="0" xfId="0" applyNumberFormat="1" applyFont="1" applyFill="1"/>
    <xf numFmtId="2" fontId="4" fillId="0" borderId="0" xfId="0" applyNumberFormat="1" applyFont="1"/>
    <xf numFmtId="0" fontId="7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0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/>
    </xf>
    <xf numFmtId="0" fontId="19" fillId="2" borderId="0" xfId="0" applyFont="1" applyFill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10" fillId="6" borderId="0" xfId="0" applyFont="1" applyFill="1"/>
    <xf numFmtId="167" fontId="18" fillId="0" borderId="0" xfId="0" applyNumberFormat="1" applyFont="1" applyAlignment="1">
      <alignment horizontal="left"/>
    </xf>
    <xf numFmtId="0" fontId="18" fillId="6" borderId="0" xfId="0" applyFont="1" applyFill="1" applyAlignment="1">
      <alignment horizontal="left"/>
    </xf>
    <xf numFmtId="0" fontId="21" fillId="0" borderId="0" xfId="0" applyFont="1"/>
    <xf numFmtId="0" fontId="21" fillId="4" borderId="0" xfId="0" applyFont="1" applyFill="1"/>
    <xf numFmtId="165" fontId="6" fillId="4" borderId="0" xfId="0" applyNumberFormat="1" applyFont="1" applyFill="1"/>
    <xf numFmtId="2" fontId="6" fillId="4" borderId="0" xfId="0" applyNumberFormat="1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0" fillId="0" borderId="7" xfId="0" applyBorder="1"/>
    <xf numFmtId="0" fontId="22" fillId="0" borderId="0" xfId="0" applyFont="1"/>
    <xf numFmtId="2" fontId="2" fillId="0" borderId="0" xfId="0" applyNumberFormat="1" applyFont="1"/>
    <xf numFmtId="2" fontId="0" fillId="2" borderId="0" xfId="0" applyNumberFormat="1" applyFill="1"/>
    <xf numFmtId="2" fontId="0" fillId="5" borderId="0" xfId="0" applyNumberFormat="1" applyFill="1"/>
    <xf numFmtId="0" fontId="24" fillId="0" borderId="0" xfId="0" applyFont="1"/>
    <xf numFmtId="0" fontId="26" fillId="0" borderId="0" xfId="0" applyFont="1" applyAlignment="1">
      <alignment horizontal="justify" vertical="center"/>
    </xf>
    <xf numFmtId="0" fontId="9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2" fontId="9" fillId="0" borderId="0" xfId="0" applyNumberFormat="1" applyFont="1" applyAlignment="1">
      <alignment horizontal="left"/>
    </xf>
    <xf numFmtId="0" fontId="9" fillId="2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/>
    <xf numFmtId="0" fontId="0" fillId="0" borderId="0" xfId="0"/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9" fontId="9" fillId="0" borderId="5" xfId="2" applyFont="1" applyBorder="1" applyAlignment="1">
      <alignment horizontal="center"/>
    </xf>
    <xf numFmtId="9" fontId="9" fillId="0" borderId="6" xfId="2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9" fontId="9" fillId="0" borderId="8" xfId="2" applyFont="1" applyBorder="1" applyAlignment="1">
      <alignment horizontal="center"/>
    </xf>
    <xf numFmtId="9" fontId="9" fillId="0" borderId="10" xfId="2" applyFont="1" applyBorder="1" applyAlignment="1">
      <alignment horizontal="center"/>
    </xf>
    <xf numFmtId="9" fontId="9" fillId="0" borderId="9" xfId="2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6" fontId="0" fillId="0" borderId="0" xfId="0" applyNumberFormat="1" applyAlignment="1">
      <alignment horizontal="left"/>
    </xf>
    <xf numFmtId="0" fontId="7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166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Measured Application Depth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[0]!Measured_application_depth</c:f>
              <c:numCache>
                <c:formatCode>0.0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7-4F7C-948C-973E134D28AF}"/>
            </c:ext>
          </c:extLst>
        </c:ser>
        <c:ser>
          <c:idx val="1"/>
          <c:order val="1"/>
          <c:tx>
            <c:v>Target Application Depth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[0]!Intended_application_depth</c:f>
              <c:numCache>
                <c:formatCode>0.0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D-2457-4F7C-948C-973E134D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429512"/>
        <c:axId val="1314428792"/>
      </c:lineChart>
      <c:catAx>
        <c:axId val="1314429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428792"/>
        <c:crosses val="autoZero"/>
        <c:auto val="1"/>
        <c:lblAlgn val="ctr"/>
        <c:lblOffset val="100"/>
        <c:noMultiLvlLbl val="0"/>
      </c:catAx>
      <c:valAx>
        <c:axId val="131442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Applciation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Measured Application Depth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[0]!Measured_application_depth</c:f>
              <c:numCache>
                <c:formatCode>0.0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E-4DF9-865E-604A4FDEFF71}"/>
            </c:ext>
          </c:extLst>
        </c:ser>
        <c:ser>
          <c:idx val="1"/>
          <c:order val="1"/>
          <c:tx>
            <c:v>Target Application Depth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[0]!Intended_application_depth</c:f>
              <c:numCache>
                <c:formatCode>0.0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E-4DF9-865E-604A4FDE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429512"/>
        <c:axId val="1314428792"/>
      </c:lineChart>
      <c:catAx>
        <c:axId val="1314429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428792"/>
        <c:crosses val="autoZero"/>
        <c:auto val="1"/>
        <c:lblAlgn val="ctr"/>
        <c:lblOffset val="100"/>
        <c:noMultiLvlLbl val="0"/>
      </c:catAx>
      <c:valAx>
        <c:axId val="131442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Applciation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Measured Application Depth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Lateral!$C$73:$C$137</c:f>
              <c:numCache>
                <c:formatCode>0.0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0-4F03-A992-5920C8789C69}"/>
            </c:ext>
          </c:extLst>
        </c:ser>
        <c:ser>
          <c:idx val="1"/>
          <c:order val="1"/>
          <c:tx>
            <c:v>Target Application Depth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Lateral!$B$73:$B$135</c:f>
              <c:numCache>
                <c:formatCode>0.0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0-4F03-A992-5920C8789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429512"/>
        <c:axId val="1314428792"/>
      </c:lineChart>
      <c:catAx>
        <c:axId val="1314429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428792"/>
        <c:crosses val="autoZero"/>
        <c:auto val="1"/>
        <c:lblAlgn val="ctr"/>
        <c:lblOffset val="100"/>
        <c:noMultiLvlLbl val="0"/>
      </c:catAx>
      <c:valAx>
        <c:axId val="131442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Applciation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Measured Application Depth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Lateral!$C$73:$C$137</c:f>
              <c:numCache>
                <c:formatCode>0.0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2-49EE-BC2B-7A8820C4C42A}"/>
            </c:ext>
          </c:extLst>
        </c:ser>
        <c:ser>
          <c:idx val="1"/>
          <c:order val="1"/>
          <c:tx>
            <c:v>Target Application Depth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Lateral!$B$73:$B$135</c:f>
              <c:numCache>
                <c:formatCode>0.0</c:formatCode>
                <c:ptCount val="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2-49EE-BC2B-7A8820C4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429512"/>
        <c:axId val="1314428792"/>
      </c:lineChart>
      <c:catAx>
        <c:axId val="1314429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428792"/>
        <c:crosses val="autoZero"/>
        <c:auto val="1"/>
        <c:lblAlgn val="ctr"/>
        <c:lblOffset val="100"/>
        <c:noMultiLvlLbl val="0"/>
      </c:catAx>
      <c:valAx>
        <c:axId val="131442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Applciation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Intended application depth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Rotorainer_Gun!$B$28:$B$47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9-49F5-8E1B-2C1AB64730B6}"/>
            </c:ext>
          </c:extLst>
        </c:ser>
        <c:ser>
          <c:idx val="1"/>
          <c:order val="1"/>
          <c:tx>
            <c:v>Measured application depth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Rotorainer_Gun!$C$28:$C$47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9-49F5-8E1B-2C1AB647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3377936"/>
        <c:axId val="1013367496"/>
      </c:lineChart>
      <c:catAx>
        <c:axId val="101337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367496"/>
        <c:crosses val="autoZero"/>
        <c:auto val="1"/>
        <c:lblAlgn val="ctr"/>
        <c:lblOffset val="100"/>
        <c:noMultiLvlLbl val="0"/>
      </c:catAx>
      <c:valAx>
        <c:axId val="101336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Application</a:t>
                </a:r>
                <a:r>
                  <a:rPr lang="en-NZ" baseline="0"/>
                  <a:t> depth (mm)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37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Intended application depth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Rotorainer_Gun!$B$28:$B$47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6AE-B968-5040EC62DA23}"/>
            </c:ext>
          </c:extLst>
        </c:ser>
        <c:ser>
          <c:idx val="1"/>
          <c:order val="1"/>
          <c:tx>
            <c:v>Measured application depth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Rotorainer_Gun!$C$28:$C$47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6AE-B968-5040EC62D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3377936"/>
        <c:axId val="1013367496"/>
      </c:lineChart>
      <c:catAx>
        <c:axId val="101337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367496"/>
        <c:crosses val="autoZero"/>
        <c:auto val="1"/>
        <c:lblAlgn val="ctr"/>
        <c:lblOffset val="100"/>
        <c:noMultiLvlLbl val="0"/>
      </c:catAx>
      <c:valAx>
        <c:axId val="1013367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Application</a:t>
                </a:r>
                <a:r>
                  <a:rPr lang="en-NZ" baseline="0"/>
                  <a:t> depth (mm)</a:t>
                </a:r>
                <a:endParaRPr lang="en-N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37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1002030</xdr:colOff>
      <xdr:row>24</xdr:row>
      <xdr:rowOff>88582</xdr:rowOff>
    </xdr:from>
    <xdr:to>
      <xdr:col>6</xdr:col>
      <xdr:colOff>483870</xdr:colOff>
      <xdr:row>38</xdr:row>
      <xdr:rowOff>98107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AE8E36-5D7B-37EE-5A74-E19D53749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600075</xdr:colOff>
      <xdr:row>26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3338B1-5E6F-42C3-B645-AF4325977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0</xdr:row>
      <xdr:rowOff>38100</xdr:rowOff>
    </xdr:from>
    <xdr:to>
      <xdr:col>7</xdr:col>
      <xdr:colOff>19050</xdr:colOff>
      <xdr:row>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BC98FC-3A41-9DC7-B0C6-F7D801DB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38100"/>
          <a:ext cx="23812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1002030</xdr:colOff>
      <xdr:row>24</xdr:row>
      <xdr:rowOff>88582</xdr:rowOff>
    </xdr:from>
    <xdr:to>
      <xdr:col>6</xdr:col>
      <xdr:colOff>483870</xdr:colOff>
      <xdr:row>38</xdr:row>
      <xdr:rowOff>98107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90F39-D625-4C46-8971-BD58E7013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600075</xdr:colOff>
      <xdr:row>26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22F784-9987-4324-9A34-3FB7D2883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209550</xdr:colOff>
      <xdr:row>0</xdr:row>
      <xdr:rowOff>47625</xdr:rowOff>
    </xdr:from>
    <xdr:to>
      <xdr:col>7</xdr:col>
      <xdr:colOff>152400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176111-EC10-DB81-F1A7-9C22736D2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47625"/>
          <a:ext cx="23812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20</xdr:row>
      <xdr:rowOff>112395</xdr:rowOff>
    </xdr:from>
    <xdr:to>
      <xdr:col>11</xdr:col>
      <xdr:colOff>558165</xdr:colOff>
      <xdr:row>39</xdr:row>
      <xdr:rowOff>25719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710C25-A4AE-4F82-9554-EF4CBD565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514350</xdr:colOff>
      <xdr:row>30</xdr:row>
      <xdr:rowOff>90489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48E4AB-EAED-4BBF-919D-879832E03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438150</xdr:colOff>
      <xdr:row>0</xdr:row>
      <xdr:rowOff>0</xdr:rowOff>
    </xdr:from>
    <xdr:to>
      <xdr:col>7</xdr:col>
      <xdr:colOff>381000</xdr:colOff>
      <xdr:row>3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F20A01-CA24-47D8-CCDB-764B4132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0"/>
          <a:ext cx="238125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</xdr:colOff>
      <xdr:row>0</xdr:row>
      <xdr:rowOff>28575</xdr:rowOff>
    </xdr:from>
    <xdr:to>
      <xdr:col>6</xdr:col>
      <xdr:colOff>125730</xdr:colOff>
      <xdr:row>3</xdr:row>
      <xdr:rowOff>158115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E0CD55-5461-1FB6-F386-FC10B0B8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4595" y="28575"/>
          <a:ext cx="2385060" cy="67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cole Matheson" id="{75CC1B13-15EA-4F3E-8C13-0779F43FEF0F}" userId="S::nicole@mhvwater.nz::e14b7aa9-da3d-4800-8b75-70c32f1d91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4-12-10T19:08:22.35" personId="{75CC1B13-15EA-4F3E-8C13-0779F43FEF0F}" id="{497C52DF-5164-47EE-A7CC-C2730688C01C}">
    <text>Insert total length of machine</text>
  </threadedComment>
  <threadedComment ref="B3" dT="2024-12-10T19:09:37.92" personId="{75CC1B13-15EA-4F3E-8C13-0779F43FEF0F}" id="{20FFDB4A-B0BE-446F-99F8-7AE51DF4C852}">
    <text>Bucket zero is at ⅕ of length</text>
  </threadedComment>
  <threadedComment ref="B7" dT="2024-12-10T19:08:22.35" personId="{75CC1B13-15EA-4F3E-8C13-0779F43FEF0F}" id="{A67CA967-9BE7-4AE8-B25E-A9685D1F5486}">
    <text>Insert total length of machine</text>
  </threadedComment>
  <threadedComment ref="G9" dT="2024-12-10T19:43:07.01" personId="{75CC1B13-15EA-4F3E-8C13-0779F43FEF0F}" id="{10DC8F55-6108-4374-9D67-982FBD49A334}">
    <text xml:space="preserve">Insert wetted with </text>
  </threadedComment>
  <threadedComment ref="B11" dT="2024-12-10T19:37:13.71" personId="{75CC1B13-15EA-4F3E-8C13-0779F43FEF0F}" id="{A8D8D363-23D2-45F0-8B8A-75483836C8A2}">
    <text>Record volume of water collected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" dT="2024-12-10T19:08:22.35" personId="{75CC1B13-15EA-4F3E-8C13-0779F43FEF0F}" id="{8B1DFE4E-9AF9-4241-9554-BE08E5E95D8D}">
    <text>Insert total length of machine</text>
  </threadedComment>
  <threadedComment ref="B3" dT="2024-12-10T19:09:37.92" personId="{75CC1B13-15EA-4F3E-8C13-0779F43FEF0F}" id="{3D282222-2DDD-4A89-AA8E-EB6A64CD49ED}">
    <text>Bucket zero is at ⅕ of length</text>
  </threadedComment>
  <threadedComment ref="B7" dT="2024-12-10T19:08:22.35" personId="{75CC1B13-15EA-4F3E-8C13-0779F43FEF0F}" id="{4366C806-09B9-467D-B039-E0E3A1D8EE02}">
    <text>Insert total length of machine</text>
  </threadedComment>
  <threadedComment ref="G9" dT="2024-12-10T19:43:07.01" personId="{75CC1B13-15EA-4F3E-8C13-0779F43FEF0F}" id="{7352C387-8A44-49FD-BF13-BB5B29472750}">
    <text xml:space="preserve">Insert wetted with </text>
  </threadedComment>
  <threadedComment ref="B11" dT="2024-12-10T19:37:13.71" personId="{75CC1B13-15EA-4F3E-8C13-0779F43FEF0F}" id="{B73B0F61-9342-4705-B200-16C0DB039EFA}">
    <text>Record volume of water collected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9" dT="2024-12-10T19:43:07.01" personId="{75CC1B13-15EA-4F3E-8C13-0779F43FEF0F}" id="{B34E8299-AA24-4CE4-96BE-0A7061F16280}">
    <text xml:space="preserve">Insert wetted with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0F5B-33E7-48DE-8110-53002CCF0A1C}">
  <dimension ref="A1:S132"/>
  <sheetViews>
    <sheetView workbookViewId="0">
      <selection activeCell="I7" sqref="I7"/>
    </sheetView>
  </sheetViews>
  <sheetFormatPr defaultRowHeight="14.4" x14ac:dyDescent="0.3"/>
  <cols>
    <col min="1" max="1" width="31.33203125" bestFit="1" customWidth="1"/>
    <col min="2" max="2" width="25.6640625" bestFit="1" customWidth="1"/>
    <col min="3" max="3" width="26.5546875" bestFit="1" customWidth="1"/>
    <col min="4" max="4" width="16.33203125" bestFit="1" customWidth="1"/>
    <col min="5" max="5" width="16.33203125" customWidth="1"/>
    <col min="6" max="6" width="31.33203125" bestFit="1" customWidth="1"/>
    <col min="7" max="8" width="16.33203125" customWidth="1"/>
    <col min="9" max="9" width="22.33203125" bestFit="1" customWidth="1"/>
    <col min="10" max="10" width="22.33203125" customWidth="1"/>
    <col min="11" max="11" width="9" customWidth="1"/>
    <col min="12" max="12" width="12.6640625" bestFit="1" customWidth="1"/>
    <col min="13" max="13" width="31.44140625" bestFit="1" customWidth="1"/>
    <col min="14" max="14" width="23" customWidth="1"/>
    <col min="15" max="15" width="9.44140625" style="22" customWidth="1"/>
    <col min="16" max="16" width="4.5546875" style="22" bestFit="1" customWidth="1"/>
    <col min="17" max="17" width="5" style="22" bestFit="1" customWidth="1"/>
    <col min="18" max="18" width="5" style="22" customWidth="1"/>
  </cols>
  <sheetData>
    <row r="1" spans="1:18" x14ac:dyDescent="0.3">
      <c r="C1" t="s">
        <v>0</v>
      </c>
      <c r="D1" t="s">
        <v>1</v>
      </c>
      <c r="F1" s="1" t="s">
        <v>4</v>
      </c>
      <c r="G1" s="7">
        <f>SUM(C73:C94)</f>
        <v>0</v>
      </c>
    </row>
    <row r="2" spans="1:18" x14ac:dyDescent="0.3">
      <c r="A2" t="s">
        <v>5</v>
      </c>
      <c r="B2" s="4"/>
      <c r="F2" s="1" t="s">
        <v>6</v>
      </c>
      <c r="G2" s="6">
        <f>AVERAGE(C73:C94)</f>
        <v>0</v>
      </c>
      <c r="R2" s="23"/>
    </row>
    <row r="3" spans="1:18" x14ac:dyDescent="0.3">
      <c r="A3" t="s">
        <v>7</v>
      </c>
      <c r="B3" s="3">
        <f>SUM(B2*0.2)</f>
        <v>0</v>
      </c>
      <c r="C3">
        <v>0</v>
      </c>
      <c r="F3" s="1" t="s">
        <v>2</v>
      </c>
      <c r="G3" s="5"/>
      <c r="R3" s="23"/>
    </row>
    <row r="4" spans="1:18" x14ac:dyDescent="0.3">
      <c r="A4" t="s">
        <v>8</v>
      </c>
      <c r="B4" s="3">
        <f>SUM(B2-B3)</f>
        <v>0</v>
      </c>
      <c r="C4">
        <v>15</v>
      </c>
      <c r="D4" s="9">
        <f>B4/C4</f>
        <v>0</v>
      </c>
      <c r="F4" s="1" t="s">
        <v>9</v>
      </c>
      <c r="G4" s="6" t="e">
        <f>QUARTILE(E73:E94,1)</f>
        <v>#NUM!</v>
      </c>
      <c r="R4" s="23"/>
    </row>
    <row r="5" spans="1:18" x14ac:dyDescent="0.3">
      <c r="B5" s="3"/>
      <c r="D5" s="3"/>
      <c r="F5" s="1" t="s">
        <v>10</v>
      </c>
      <c r="G5" s="6" t="e">
        <f>AVERAGE(F73:F127)</f>
        <v>#NUM!</v>
      </c>
      <c r="R5" s="23"/>
    </row>
    <row r="6" spans="1:18" x14ac:dyDescent="0.3">
      <c r="C6" t="s">
        <v>0</v>
      </c>
      <c r="D6" t="s">
        <v>1</v>
      </c>
      <c r="F6" s="1" t="s">
        <v>11</v>
      </c>
      <c r="G6" s="6" t="e">
        <f>G5/G2</f>
        <v>#NUM!</v>
      </c>
      <c r="R6" s="23"/>
    </row>
    <row r="7" spans="1:18" x14ac:dyDescent="0.3">
      <c r="A7" t="s">
        <v>12</v>
      </c>
      <c r="B7" s="4"/>
      <c r="C7">
        <v>10</v>
      </c>
      <c r="D7" s="20">
        <f>B7/C7</f>
        <v>0</v>
      </c>
      <c r="G7" s="10"/>
      <c r="R7" s="23"/>
    </row>
    <row r="8" spans="1:18" x14ac:dyDescent="0.3">
      <c r="E8" s="3"/>
      <c r="R8" s="23"/>
    </row>
    <row r="9" spans="1:18" x14ac:dyDescent="0.3">
      <c r="F9" t="s">
        <v>13</v>
      </c>
      <c r="G9" s="5"/>
      <c r="J9" s="1"/>
      <c r="R9" s="23"/>
    </row>
    <row r="10" spans="1:18" x14ac:dyDescent="0.3">
      <c r="B10" s="1" t="s">
        <v>14</v>
      </c>
      <c r="C10" s="1"/>
      <c r="F10" t="s">
        <v>15</v>
      </c>
      <c r="G10" s="6" t="e">
        <f>G11/I11</f>
        <v>#DIV/0!</v>
      </c>
      <c r="J10" s="8"/>
      <c r="R10" s="23"/>
    </row>
    <row r="11" spans="1:18" x14ac:dyDescent="0.3">
      <c r="A11" s="2" t="s">
        <v>16</v>
      </c>
      <c r="B11" s="5"/>
      <c r="C11" s="2"/>
      <c r="F11" t="s">
        <v>17</v>
      </c>
      <c r="G11" s="68"/>
      <c r="H11" t="s">
        <v>18</v>
      </c>
      <c r="I11" s="68"/>
      <c r="J11" s="3"/>
      <c r="R11" s="23"/>
    </row>
    <row r="12" spans="1:18" x14ac:dyDescent="0.3">
      <c r="A12" s="2" t="s">
        <v>19</v>
      </c>
      <c r="B12" s="5"/>
      <c r="C12" s="2"/>
      <c r="F12" t="s">
        <v>169</v>
      </c>
      <c r="G12" s="69">
        <f>B2-25</f>
        <v>-25</v>
      </c>
      <c r="J12" s="15" t="s">
        <v>170</v>
      </c>
      <c r="R12" s="23"/>
    </row>
    <row r="13" spans="1:18" x14ac:dyDescent="0.3">
      <c r="A13" s="2" t="s">
        <v>20</v>
      </c>
      <c r="B13" s="5"/>
      <c r="C13" s="2"/>
      <c r="F13" s="1"/>
      <c r="R13" s="23"/>
    </row>
    <row r="14" spans="1:18" x14ac:dyDescent="0.3">
      <c r="A14" s="2" t="s">
        <v>21</v>
      </c>
      <c r="B14" s="5"/>
      <c r="C14" s="2"/>
      <c r="F14" s="1"/>
      <c r="G14" s="8"/>
      <c r="R14" s="23"/>
    </row>
    <row r="15" spans="1:18" x14ac:dyDescent="0.3">
      <c r="A15" s="2" t="s">
        <v>22</v>
      </c>
      <c r="B15" s="5"/>
      <c r="C15" s="2"/>
      <c r="F15" s="2" t="s">
        <v>171</v>
      </c>
      <c r="G15">
        <f>G2/8.25</f>
        <v>0</v>
      </c>
      <c r="H15" s="65" t="s">
        <v>172</v>
      </c>
      <c r="R15" s="23"/>
    </row>
    <row r="16" spans="1:18" ht="15.6" x14ac:dyDescent="0.3">
      <c r="A16" s="2" t="s">
        <v>23</v>
      </c>
      <c r="B16" s="5"/>
      <c r="C16" s="2"/>
      <c r="F16" s="2" t="s">
        <v>173</v>
      </c>
      <c r="G16" s="66">
        <f>(PI()*B2^2)/10000</f>
        <v>0</v>
      </c>
      <c r="H16" s="65" t="s">
        <v>174</v>
      </c>
      <c r="R16" s="23"/>
    </row>
    <row r="17" spans="1:18" x14ac:dyDescent="0.3">
      <c r="A17" s="2" t="s">
        <v>24</v>
      </c>
      <c r="B17" s="5"/>
      <c r="C17" s="2"/>
      <c r="F17" s="2" t="s">
        <v>175</v>
      </c>
      <c r="G17">
        <f>G16*G15</f>
        <v>0</v>
      </c>
      <c r="H17" s="65" t="s">
        <v>176</v>
      </c>
      <c r="J17" s="3"/>
      <c r="R17" s="23"/>
    </row>
    <row r="18" spans="1:18" x14ac:dyDescent="0.3">
      <c r="A18" s="2" t="s">
        <v>25</v>
      </c>
      <c r="B18" s="5"/>
      <c r="C18" s="2"/>
      <c r="F18" s="19" t="s">
        <v>177</v>
      </c>
      <c r="G18" s="67" t="e">
        <f>3600*(G17/(B2*B2))*(G12/G9)</f>
        <v>#DIV/0!</v>
      </c>
      <c r="H18" t="s">
        <v>178</v>
      </c>
      <c r="R18" s="23"/>
    </row>
    <row r="19" spans="1:18" x14ac:dyDescent="0.3">
      <c r="A19" s="2" t="s">
        <v>26</v>
      </c>
      <c r="B19" s="5"/>
      <c r="C19" s="2"/>
      <c r="R19" s="23"/>
    </row>
    <row r="20" spans="1:18" x14ac:dyDescent="0.3">
      <c r="A20" s="2" t="s">
        <v>27</v>
      </c>
      <c r="B20" s="5"/>
      <c r="C20" s="2"/>
      <c r="R20" s="23"/>
    </row>
    <row r="21" spans="1:18" x14ac:dyDescent="0.3">
      <c r="A21" s="2" t="s">
        <v>28</v>
      </c>
      <c r="B21" s="5"/>
      <c r="C21" s="2"/>
      <c r="R21" s="23"/>
    </row>
    <row r="22" spans="1:18" x14ac:dyDescent="0.3">
      <c r="A22" s="2" t="s">
        <v>29</v>
      </c>
      <c r="B22" s="5"/>
      <c r="C22" s="2"/>
      <c r="R22" s="23"/>
    </row>
    <row r="23" spans="1:18" x14ac:dyDescent="0.3">
      <c r="A23" s="2" t="s">
        <v>30</v>
      </c>
      <c r="B23" s="5"/>
      <c r="C23" s="2"/>
      <c r="R23" s="23"/>
    </row>
    <row r="24" spans="1:18" x14ac:dyDescent="0.3">
      <c r="A24" s="2" t="s">
        <v>31</v>
      </c>
      <c r="B24" s="5"/>
      <c r="C24" s="2"/>
      <c r="R24" s="23"/>
    </row>
    <row r="25" spans="1:18" x14ac:dyDescent="0.3">
      <c r="A25" s="2" t="s">
        <v>32</v>
      </c>
      <c r="B25" s="5"/>
      <c r="C25" s="2"/>
      <c r="R25" s="23"/>
    </row>
    <row r="26" spans="1:18" x14ac:dyDescent="0.3">
      <c r="A26" s="2" t="s">
        <v>33</v>
      </c>
      <c r="B26" s="5"/>
      <c r="C26" s="2"/>
      <c r="D26" s="11"/>
      <c r="R26" s="23"/>
    </row>
    <row r="27" spans="1:18" x14ac:dyDescent="0.3">
      <c r="A27" s="2" t="s">
        <v>34</v>
      </c>
      <c r="B27" s="5"/>
      <c r="C27" s="2"/>
      <c r="R27" s="23"/>
    </row>
    <row r="28" spans="1:18" x14ac:dyDescent="0.3">
      <c r="A28" s="2" t="s">
        <v>35</v>
      </c>
      <c r="B28" s="5"/>
      <c r="C28" s="2"/>
      <c r="R28" s="23"/>
    </row>
    <row r="29" spans="1:18" x14ac:dyDescent="0.3">
      <c r="A29" s="2" t="s">
        <v>36</v>
      </c>
      <c r="B29" s="5"/>
      <c r="C29" s="2"/>
      <c r="R29" s="23"/>
    </row>
    <row r="30" spans="1:18" x14ac:dyDescent="0.3">
      <c r="A30" s="2" t="s">
        <v>37</v>
      </c>
      <c r="B30" s="5"/>
      <c r="C30" s="2"/>
      <c r="R30" s="23"/>
    </row>
    <row r="31" spans="1:18" x14ac:dyDescent="0.3">
      <c r="A31" s="2" t="s">
        <v>38</v>
      </c>
      <c r="B31" s="5"/>
      <c r="C31" s="2"/>
      <c r="R31" s="23"/>
    </row>
    <row r="32" spans="1:18" x14ac:dyDescent="0.3">
      <c r="A32" s="2" t="s">
        <v>39</v>
      </c>
      <c r="B32" s="5"/>
      <c r="C32" s="2"/>
      <c r="R32" s="23"/>
    </row>
    <row r="33" spans="1:18" x14ac:dyDescent="0.3">
      <c r="A33" s="2" t="s">
        <v>40</v>
      </c>
      <c r="B33" s="5"/>
      <c r="C33" s="2"/>
      <c r="R33" s="23"/>
    </row>
    <row r="34" spans="1:18" x14ac:dyDescent="0.3">
      <c r="A34" s="2" t="s">
        <v>41</v>
      </c>
      <c r="B34" s="5"/>
      <c r="C34" s="2"/>
      <c r="R34" s="23"/>
    </row>
    <row r="35" spans="1:18" x14ac:dyDescent="0.3">
      <c r="A35" s="2" t="s">
        <v>42</v>
      </c>
      <c r="B35" s="12"/>
      <c r="C35" s="2"/>
      <c r="R35" s="23"/>
    </row>
    <row r="36" spans="1:18" ht="15.6" x14ac:dyDescent="0.3">
      <c r="A36" s="2" t="s">
        <v>43</v>
      </c>
      <c r="B36" s="12"/>
      <c r="C36" s="2"/>
      <c r="E36" s="13"/>
      <c r="R36" s="23"/>
    </row>
    <row r="37" spans="1:18" ht="15.6" x14ac:dyDescent="0.3">
      <c r="A37" s="2" t="s">
        <v>44</v>
      </c>
      <c r="B37" s="14"/>
      <c r="C37" s="2"/>
      <c r="D37" s="13"/>
      <c r="E37" s="13"/>
      <c r="F37" s="13"/>
      <c r="G37" s="13"/>
      <c r="H37" s="13"/>
      <c r="I37" s="13"/>
      <c r="J37" s="13"/>
      <c r="R37" s="23"/>
    </row>
    <row r="38" spans="1:18" ht="15.6" x14ac:dyDescent="0.3">
      <c r="A38" s="2" t="s">
        <v>45</v>
      </c>
      <c r="B38" s="14"/>
      <c r="C38" s="13"/>
      <c r="D38" s="13"/>
      <c r="F38" s="13"/>
      <c r="G38" s="13"/>
      <c r="H38" s="13"/>
      <c r="I38" s="13"/>
      <c r="J38" s="13"/>
      <c r="R38" s="23"/>
    </row>
    <row r="39" spans="1:18" x14ac:dyDescent="0.3">
      <c r="A39" s="2" t="s">
        <v>46</v>
      </c>
      <c r="B39" s="5"/>
      <c r="R39" s="23"/>
    </row>
    <row r="40" spans="1:18" s="13" customFormat="1" ht="15.6" x14ac:dyDescent="0.3">
      <c r="A40" s="2" t="s">
        <v>47</v>
      </c>
      <c r="B40" s="5"/>
      <c r="C40"/>
      <c r="D40"/>
      <c r="E40"/>
      <c r="F40"/>
      <c r="G40"/>
      <c r="H40"/>
      <c r="I40"/>
      <c r="J40"/>
      <c r="R40" s="23"/>
    </row>
    <row r="41" spans="1:18" s="13" customFormat="1" ht="15.6" x14ac:dyDescent="0.3">
      <c r="A41" s="2" t="s">
        <v>48</v>
      </c>
      <c r="B41" s="5"/>
      <c r="C41"/>
      <c r="D41"/>
      <c r="E41"/>
      <c r="F41"/>
      <c r="G41"/>
      <c r="H41"/>
      <c r="I41"/>
      <c r="J41"/>
      <c r="R41" s="23"/>
    </row>
    <row r="42" spans="1:18" x14ac:dyDescent="0.3">
      <c r="A42" s="2" t="s">
        <v>49</v>
      </c>
      <c r="B42" s="5"/>
      <c r="R42" s="23"/>
    </row>
    <row r="43" spans="1:18" x14ac:dyDescent="0.3">
      <c r="A43" s="2" t="s">
        <v>50</v>
      </c>
      <c r="B43" s="5"/>
      <c r="R43" s="23"/>
    </row>
    <row r="44" spans="1:18" x14ac:dyDescent="0.3">
      <c r="A44" s="2" t="s">
        <v>51</v>
      </c>
      <c r="B44" s="5"/>
      <c r="R44" s="23"/>
    </row>
    <row r="45" spans="1:18" x14ac:dyDescent="0.3">
      <c r="A45" s="2" t="s">
        <v>52</v>
      </c>
      <c r="B45" s="5"/>
      <c r="R45" s="23"/>
    </row>
    <row r="46" spans="1:18" x14ac:dyDescent="0.3">
      <c r="A46" s="2" t="s">
        <v>53</v>
      </c>
      <c r="B46" s="5"/>
      <c r="R46" s="23"/>
    </row>
    <row r="47" spans="1:18" x14ac:dyDescent="0.3">
      <c r="A47" s="2" t="s">
        <v>54</v>
      </c>
      <c r="B47" s="5"/>
      <c r="R47" s="23"/>
    </row>
    <row r="48" spans="1:18" x14ac:dyDescent="0.3">
      <c r="A48" s="2" t="s">
        <v>55</v>
      </c>
      <c r="B48" s="5"/>
      <c r="R48" s="23"/>
    </row>
    <row r="49" spans="1:18" x14ac:dyDescent="0.3">
      <c r="A49" s="2" t="s">
        <v>56</v>
      </c>
      <c r="B49" s="5"/>
      <c r="R49" s="23"/>
    </row>
    <row r="50" spans="1:18" x14ac:dyDescent="0.3">
      <c r="A50" s="2" t="s">
        <v>57</v>
      </c>
      <c r="B50" s="5"/>
      <c r="R50" s="23"/>
    </row>
    <row r="51" spans="1:18" x14ac:dyDescent="0.3">
      <c r="A51" s="2" t="s">
        <v>58</v>
      </c>
      <c r="B51" s="5"/>
      <c r="R51" s="23"/>
    </row>
    <row r="52" spans="1:18" x14ac:dyDescent="0.3">
      <c r="A52" s="2" t="s">
        <v>59</v>
      </c>
      <c r="B52" s="5"/>
      <c r="R52" s="23"/>
    </row>
    <row r="53" spans="1:18" x14ac:dyDescent="0.3">
      <c r="A53" s="2" t="s">
        <v>60</v>
      </c>
      <c r="B53" s="5"/>
      <c r="R53" s="23"/>
    </row>
    <row r="54" spans="1:18" x14ac:dyDescent="0.3">
      <c r="A54" s="2" t="s">
        <v>61</v>
      </c>
      <c r="B54" s="5"/>
      <c r="R54" s="23"/>
    </row>
    <row r="55" spans="1:18" x14ac:dyDescent="0.3">
      <c r="A55" s="2" t="s">
        <v>62</v>
      </c>
      <c r="B55" s="5"/>
      <c r="R55" s="23"/>
    </row>
    <row r="56" spans="1:18" x14ac:dyDescent="0.3">
      <c r="A56" s="2" t="s">
        <v>63</v>
      </c>
      <c r="B56" s="5"/>
      <c r="R56" s="23"/>
    </row>
    <row r="57" spans="1:18" x14ac:dyDescent="0.3">
      <c r="A57" s="2" t="s">
        <v>64</v>
      </c>
      <c r="B57" s="5"/>
      <c r="R57" s="23"/>
    </row>
    <row r="58" spans="1:18" x14ac:dyDescent="0.3">
      <c r="A58" s="2" t="s">
        <v>65</v>
      </c>
      <c r="B58" s="5"/>
    </row>
    <row r="59" spans="1:18" x14ac:dyDescent="0.3">
      <c r="A59" s="2" t="s">
        <v>66</v>
      </c>
      <c r="B59" s="5"/>
    </row>
    <row r="60" spans="1:18" x14ac:dyDescent="0.3">
      <c r="A60" s="2" t="s">
        <v>67</v>
      </c>
      <c r="B60" s="5"/>
    </row>
    <row r="61" spans="1:18" x14ac:dyDescent="0.3">
      <c r="A61" s="2" t="s">
        <v>68</v>
      </c>
      <c r="B61" s="5"/>
    </row>
    <row r="62" spans="1:18" x14ac:dyDescent="0.3">
      <c r="A62" s="2" t="s">
        <v>69</v>
      </c>
      <c r="B62" s="5"/>
    </row>
    <row r="63" spans="1:18" x14ac:dyDescent="0.3">
      <c r="A63" s="2" t="s">
        <v>70</v>
      </c>
      <c r="B63" s="5"/>
    </row>
    <row r="64" spans="1:18" x14ac:dyDescent="0.3">
      <c r="A64" s="2" t="s">
        <v>71</v>
      </c>
      <c r="B64" s="5"/>
    </row>
    <row r="65" spans="1:19" x14ac:dyDescent="0.3">
      <c r="A65" s="2" t="s">
        <v>52</v>
      </c>
      <c r="B65" s="5"/>
    </row>
    <row r="66" spans="1:19" x14ac:dyDescent="0.3">
      <c r="A66" s="2" t="s">
        <v>72</v>
      </c>
      <c r="B66" s="5"/>
    </row>
    <row r="67" spans="1:19" x14ac:dyDescent="0.3">
      <c r="A67" s="2" t="s">
        <v>94</v>
      </c>
      <c r="B67" s="5"/>
    </row>
    <row r="68" spans="1:19" x14ac:dyDescent="0.3">
      <c r="A68" s="2" t="s">
        <v>95</v>
      </c>
      <c r="B68" s="5"/>
    </row>
    <row r="69" spans="1:19" x14ac:dyDescent="0.3">
      <c r="A69" s="2" t="s">
        <v>96</v>
      </c>
      <c r="B69" s="5"/>
    </row>
    <row r="70" spans="1:19" x14ac:dyDescent="0.3">
      <c r="A70" s="2" t="s">
        <v>97</v>
      </c>
      <c r="B70" s="5"/>
    </row>
    <row r="72" spans="1:19" x14ac:dyDescent="0.3">
      <c r="A72" s="58" t="s">
        <v>84</v>
      </c>
      <c r="B72" s="58" t="s">
        <v>92</v>
      </c>
      <c r="C72" s="58" t="s">
        <v>93</v>
      </c>
      <c r="D72" s="58"/>
      <c r="E72" s="22"/>
      <c r="F72" s="22"/>
      <c r="O72"/>
      <c r="S72" s="22"/>
    </row>
    <row r="73" spans="1:19" x14ac:dyDescent="0.3">
      <c r="A73" s="59">
        <v>1</v>
      </c>
      <c r="B73" s="60">
        <f t="shared" ref="B73:B97" si="0">$G$3</f>
        <v>0</v>
      </c>
      <c r="C73" s="60">
        <f>1000*B11/51044.6</f>
        <v>0</v>
      </c>
      <c r="D73" s="61" t="str">
        <f>IF(C73=0,"",C73)</f>
        <v/>
      </c>
      <c r="E73" s="61" t="str">
        <f>IF(C73=0,"",(D73+0.00001*A73))</f>
        <v/>
      </c>
      <c r="F73" s="61" t="e">
        <f>IF(E73&lt;=$G$4,E73,"")</f>
        <v>#NUM!</v>
      </c>
    </row>
    <row r="74" spans="1:19" x14ac:dyDescent="0.3">
      <c r="A74" s="59">
        <v>2</v>
      </c>
      <c r="B74" s="60">
        <f t="shared" si="0"/>
        <v>0</v>
      </c>
      <c r="C74" s="60">
        <f t="shared" ref="C74:C132" si="1">1000*B12/51044.6</f>
        <v>0</v>
      </c>
      <c r="D74" s="61" t="str">
        <f t="shared" ref="D74:D132" si="2">IF(C74=0,"",C74)</f>
        <v/>
      </c>
      <c r="E74" s="61" t="str">
        <f t="shared" ref="E74:E104" si="3">IF(C74=0,"",(D74+0.00001*A74))</f>
        <v/>
      </c>
      <c r="F74" s="61" t="e">
        <f>IF(E74&lt;=$G$4,E74,"")</f>
        <v>#NUM!</v>
      </c>
    </row>
    <row r="75" spans="1:19" x14ac:dyDescent="0.3">
      <c r="A75" s="59">
        <v>3</v>
      </c>
      <c r="B75" s="60">
        <f t="shared" si="0"/>
        <v>0</v>
      </c>
      <c r="C75" s="60">
        <f t="shared" si="1"/>
        <v>0</v>
      </c>
      <c r="D75" s="61" t="str">
        <f t="shared" si="2"/>
        <v/>
      </c>
      <c r="E75" s="61" t="str">
        <f t="shared" si="3"/>
        <v/>
      </c>
      <c r="F75" s="61" t="e">
        <f>IF(E75&lt;=$G$4,E75,"")</f>
        <v>#NUM!</v>
      </c>
    </row>
    <row r="76" spans="1:19" x14ac:dyDescent="0.3">
      <c r="A76" s="59">
        <v>4</v>
      </c>
      <c r="B76" s="60">
        <f t="shared" si="0"/>
        <v>0</v>
      </c>
      <c r="C76" s="60">
        <f t="shared" si="1"/>
        <v>0</v>
      </c>
      <c r="D76" s="61" t="str">
        <f t="shared" si="2"/>
        <v/>
      </c>
      <c r="E76" s="61" t="str">
        <f t="shared" si="3"/>
        <v/>
      </c>
      <c r="F76" s="61" t="e">
        <f t="shared" ref="F76:F132" si="4">IF(E76&lt;=$G$4,E76,"")</f>
        <v>#NUM!</v>
      </c>
    </row>
    <row r="77" spans="1:19" x14ac:dyDescent="0.3">
      <c r="A77" s="59">
        <v>5</v>
      </c>
      <c r="B77" s="60">
        <f t="shared" si="0"/>
        <v>0</v>
      </c>
      <c r="C77" s="60">
        <f t="shared" si="1"/>
        <v>0</v>
      </c>
      <c r="D77" s="61" t="str">
        <f t="shared" si="2"/>
        <v/>
      </c>
      <c r="E77" s="61" t="str">
        <f t="shared" si="3"/>
        <v/>
      </c>
      <c r="F77" s="61" t="e">
        <f t="shared" si="4"/>
        <v>#NUM!</v>
      </c>
    </row>
    <row r="78" spans="1:19" x14ac:dyDescent="0.3">
      <c r="A78" s="59">
        <v>6</v>
      </c>
      <c r="B78" s="60">
        <f t="shared" si="0"/>
        <v>0</v>
      </c>
      <c r="C78" s="60">
        <f t="shared" si="1"/>
        <v>0</v>
      </c>
      <c r="D78" s="61" t="str">
        <f t="shared" si="2"/>
        <v/>
      </c>
      <c r="E78" s="61" t="str">
        <f t="shared" si="3"/>
        <v/>
      </c>
      <c r="F78" s="61" t="e">
        <f t="shared" si="4"/>
        <v>#NUM!</v>
      </c>
    </row>
    <row r="79" spans="1:19" x14ac:dyDescent="0.3">
      <c r="A79" s="59">
        <v>7</v>
      </c>
      <c r="B79" s="60">
        <f t="shared" si="0"/>
        <v>0</v>
      </c>
      <c r="C79" s="60">
        <f t="shared" si="1"/>
        <v>0</v>
      </c>
      <c r="D79" s="61" t="str">
        <f t="shared" si="2"/>
        <v/>
      </c>
      <c r="E79" s="61" t="str">
        <f t="shared" si="3"/>
        <v/>
      </c>
      <c r="F79" s="61" t="e">
        <f t="shared" si="4"/>
        <v>#NUM!</v>
      </c>
    </row>
    <row r="80" spans="1:19" x14ac:dyDescent="0.3">
      <c r="A80" s="59">
        <v>8</v>
      </c>
      <c r="B80" s="60">
        <f t="shared" si="0"/>
        <v>0</v>
      </c>
      <c r="C80" s="60">
        <f t="shared" si="1"/>
        <v>0</v>
      </c>
      <c r="D80" s="61" t="str">
        <f t="shared" si="2"/>
        <v/>
      </c>
      <c r="E80" s="61" t="str">
        <f t="shared" si="3"/>
        <v/>
      </c>
      <c r="F80" s="61" t="e">
        <f t="shared" si="4"/>
        <v>#NUM!</v>
      </c>
    </row>
    <row r="81" spans="1:6" x14ac:dyDescent="0.3">
      <c r="A81" s="59">
        <v>9</v>
      </c>
      <c r="B81" s="60">
        <f t="shared" si="0"/>
        <v>0</v>
      </c>
      <c r="C81" s="60">
        <f t="shared" si="1"/>
        <v>0</v>
      </c>
      <c r="D81" s="61" t="str">
        <f t="shared" si="2"/>
        <v/>
      </c>
      <c r="E81" s="61" t="str">
        <f t="shared" si="3"/>
        <v/>
      </c>
      <c r="F81" s="61" t="e">
        <f t="shared" si="4"/>
        <v>#NUM!</v>
      </c>
    </row>
    <row r="82" spans="1:6" x14ac:dyDescent="0.3">
      <c r="A82" s="59">
        <v>10</v>
      </c>
      <c r="B82" s="60">
        <f t="shared" si="0"/>
        <v>0</v>
      </c>
      <c r="C82" s="60">
        <f>1000*B20/51044.6</f>
        <v>0</v>
      </c>
      <c r="D82" s="61" t="str">
        <f t="shared" si="2"/>
        <v/>
      </c>
      <c r="E82" s="61" t="str">
        <f t="shared" si="3"/>
        <v/>
      </c>
      <c r="F82" s="61" t="e">
        <f t="shared" si="4"/>
        <v>#NUM!</v>
      </c>
    </row>
    <row r="83" spans="1:6" x14ac:dyDescent="0.3">
      <c r="A83" s="59">
        <v>11</v>
      </c>
      <c r="B83" s="60">
        <f t="shared" si="0"/>
        <v>0</v>
      </c>
      <c r="C83" s="60">
        <f t="shared" si="1"/>
        <v>0</v>
      </c>
      <c r="D83" s="61" t="str">
        <f t="shared" si="2"/>
        <v/>
      </c>
      <c r="E83" s="61" t="str">
        <f t="shared" si="3"/>
        <v/>
      </c>
      <c r="F83" s="61" t="e">
        <f t="shared" si="4"/>
        <v>#NUM!</v>
      </c>
    </row>
    <row r="84" spans="1:6" x14ac:dyDescent="0.3">
      <c r="A84" s="59">
        <v>12</v>
      </c>
      <c r="B84" s="60">
        <f t="shared" si="0"/>
        <v>0</v>
      </c>
      <c r="C84" s="60">
        <f t="shared" si="1"/>
        <v>0</v>
      </c>
      <c r="D84" s="61" t="str">
        <f t="shared" si="2"/>
        <v/>
      </c>
      <c r="E84" s="61" t="str">
        <f t="shared" si="3"/>
        <v/>
      </c>
      <c r="F84" s="61" t="e">
        <f t="shared" si="4"/>
        <v>#NUM!</v>
      </c>
    </row>
    <row r="85" spans="1:6" x14ac:dyDescent="0.3">
      <c r="A85" s="59">
        <v>13</v>
      </c>
      <c r="B85" s="60">
        <f t="shared" si="0"/>
        <v>0</v>
      </c>
      <c r="C85" s="60">
        <f t="shared" si="1"/>
        <v>0</v>
      </c>
      <c r="D85" s="61" t="str">
        <f t="shared" si="2"/>
        <v/>
      </c>
      <c r="E85" s="61" t="str">
        <f t="shared" si="3"/>
        <v/>
      </c>
      <c r="F85" s="61" t="e">
        <f t="shared" si="4"/>
        <v>#NUM!</v>
      </c>
    </row>
    <row r="86" spans="1:6" x14ac:dyDescent="0.3">
      <c r="A86" s="59">
        <v>14</v>
      </c>
      <c r="B86" s="60">
        <f t="shared" si="0"/>
        <v>0</v>
      </c>
      <c r="C86" s="60">
        <f t="shared" si="1"/>
        <v>0</v>
      </c>
      <c r="D86" s="61" t="str">
        <f t="shared" si="2"/>
        <v/>
      </c>
      <c r="E86" s="61" t="str">
        <f t="shared" si="3"/>
        <v/>
      </c>
      <c r="F86" s="61" t="e">
        <f t="shared" si="4"/>
        <v>#NUM!</v>
      </c>
    </row>
    <row r="87" spans="1:6" x14ac:dyDescent="0.3">
      <c r="A87" s="59">
        <v>15</v>
      </c>
      <c r="B87" s="60">
        <f t="shared" si="0"/>
        <v>0</v>
      </c>
      <c r="C87" s="60">
        <f t="shared" si="1"/>
        <v>0</v>
      </c>
      <c r="D87" s="61" t="str">
        <f t="shared" si="2"/>
        <v/>
      </c>
      <c r="E87" s="61" t="str">
        <f t="shared" si="3"/>
        <v/>
      </c>
      <c r="F87" s="61" t="e">
        <f t="shared" si="4"/>
        <v>#NUM!</v>
      </c>
    </row>
    <row r="88" spans="1:6" x14ac:dyDescent="0.3">
      <c r="A88" s="59">
        <v>16</v>
      </c>
      <c r="B88" s="60">
        <f t="shared" si="0"/>
        <v>0</v>
      </c>
      <c r="C88" s="60">
        <f t="shared" si="1"/>
        <v>0</v>
      </c>
      <c r="D88" s="61" t="str">
        <f t="shared" si="2"/>
        <v/>
      </c>
      <c r="E88" s="61" t="str">
        <f t="shared" si="3"/>
        <v/>
      </c>
      <c r="F88" s="61" t="e">
        <f t="shared" si="4"/>
        <v>#NUM!</v>
      </c>
    </row>
    <row r="89" spans="1:6" x14ac:dyDescent="0.3">
      <c r="A89" s="59">
        <v>17</v>
      </c>
      <c r="B89" s="60">
        <f t="shared" si="0"/>
        <v>0</v>
      </c>
      <c r="C89" s="60">
        <f t="shared" si="1"/>
        <v>0</v>
      </c>
      <c r="D89" s="61" t="str">
        <f t="shared" si="2"/>
        <v/>
      </c>
      <c r="E89" s="61" t="str">
        <f t="shared" si="3"/>
        <v/>
      </c>
      <c r="F89" s="61" t="e">
        <f t="shared" si="4"/>
        <v>#NUM!</v>
      </c>
    </row>
    <row r="90" spans="1:6" x14ac:dyDescent="0.3">
      <c r="A90" s="59">
        <v>18</v>
      </c>
      <c r="B90" s="60">
        <f t="shared" si="0"/>
        <v>0</v>
      </c>
      <c r="C90" s="60">
        <f t="shared" si="1"/>
        <v>0</v>
      </c>
      <c r="D90" s="61" t="str">
        <f t="shared" si="2"/>
        <v/>
      </c>
      <c r="E90" s="61" t="str">
        <f t="shared" si="3"/>
        <v/>
      </c>
      <c r="F90" s="61" t="e">
        <f t="shared" si="4"/>
        <v>#NUM!</v>
      </c>
    </row>
    <row r="91" spans="1:6" x14ac:dyDescent="0.3">
      <c r="A91" s="59">
        <v>19</v>
      </c>
      <c r="B91" s="60">
        <f t="shared" si="0"/>
        <v>0</v>
      </c>
      <c r="C91" s="60">
        <f t="shared" si="1"/>
        <v>0</v>
      </c>
      <c r="D91" s="61" t="str">
        <f t="shared" si="2"/>
        <v/>
      </c>
      <c r="E91" s="61" t="str">
        <f t="shared" si="3"/>
        <v/>
      </c>
      <c r="F91" s="61" t="e">
        <f t="shared" si="4"/>
        <v>#NUM!</v>
      </c>
    </row>
    <row r="92" spans="1:6" x14ac:dyDescent="0.3">
      <c r="A92" s="59">
        <v>20</v>
      </c>
      <c r="B92" s="60">
        <f t="shared" si="0"/>
        <v>0</v>
      </c>
      <c r="C92" s="60">
        <f t="shared" si="1"/>
        <v>0</v>
      </c>
      <c r="D92" s="61" t="str">
        <f t="shared" si="2"/>
        <v/>
      </c>
      <c r="E92" s="61" t="str">
        <f t="shared" si="3"/>
        <v/>
      </c>
      <c r="F92" s="61" t="e">
        <f t="shared" si="4"/>
        <v>#NUM!</v>
      </c>
    </row>
    <row r="93" spans="1:6" x14ac:dyDescent="0.3">
      <c r="A93" s="59">
        <v>21</v>
      </c>
      <c r="B93" s="60">
        <f t="shared" si="0"/>
        <v>0</v>
      </c>
      <c r="C93" s="60">
        <f t="shared" si="1"/>
        <v>0</v>
      </c>
      <c r="D93" s="61" t="str">
        <f t="shared" si="2"/>
        <v/>
      </c>
      <c r="E93" s="61" t="str">
        <f t="shared" si="3"/>
        <v/>
      </c>
      <c r="F93" s="61" t="e">
        <f t="shared" si="4"/>
        <v>#NUM!</v>
      </c>
    </row>
    <row r="94" spans="1:6" x14ac:dyDescent="0.3">
      <c r="A94" s="59">
        <v>22</v>
      </c>
      <c r="B94" s="60">
        <f t="shared" si="0"/>
        <v>0</v>
      </c>
      <c r="C94" s="60">
        <f t="shared" si="1"/>
        <v>0</v>
      </c>
      <c r="D94" s="61" t="str">
        <f t="shared" si="2"/>
        <v/>
      </c>
      <c r="E94" s="61" t="str">
        <f t="shared" si="3"/>
        <v/>
      </c>
      <c r="F94" s="61" t="e">
        <f t="shared" si="4"/>
        <v>#NUM!</v>
      </c>
    </row>
    <row r="95" spans="1:6" x14ac:dyDescent="0.3">
      <c r="A95" s="38">
        <v>23</v>
      </c>
      <c r="B95" s="39">
        <f t="shared" si="0"/>
        <v>0</v>
      </c>
      <c r="C95" s="39">
        <f t="shared" si="1"/>
        <v>0</v>
      </c>
      <c r="D95" s="40" t="str">
        <f t="shared" si="2"/>
        <v/>
      </c>
      <c r="E95" s="40" t="str">
        <f t="shared" si="3"/>
        <v/>
      </c>
      <c r="F95" s="40" t="e">
        <f t="shared" si="4"/>
        <v>#NUM!</v>
      </c>
    </row>
    <row r="96" spans="1:6" x14ac:dyDescent="0.3">
      <c r="A96" s="38">
        <v>24</v>
      </c>
      <c r="B96" s="39">
        <f t="shared" si="0"/>
        <v>0</v>
      </c>
      <c r="C96" s="39">
        <f t="shared" si="1"/>
        <v>0</v>
      </c>
      <c r="D96" s="40" t="str">
        <f t="shared" si="2"/>
        <v/>
      </c>
      <c r="E96" s="40" t="str">
        <f t="shared" si="3"/>
        <v/>
      </c>
      <c r="F96" s="40" t="e">
        <f t="shared" si="4"/>
        <v>#NUM!</v>
      </c>
    </row>
    <row r="97" spans="1:6" x14ac:dyDescent="0.3">
      <c r="A97" s="38">
        <v>25</v>
      </c>
      <c r="B97" s="39">
        <f t="shared" si="0"/>
        <v>0</v>
      </c>
      <c r="C97" s="39">
        <f t="shared" si="1"/>
        <v>0</v>
      </c>
      <c r="D97" s="40" t="str">
        <f t="shared" si="2"/>
        <v/>
      </c>
      <c r="E97" s="40" t="str">
        <f t="shared" si="3"/>
        <v/>
      </c>
      <c r="F97" s="40" t="e">
        <f t="shared" si="4"/>
        <v>#NUM!</v>
      </c>
    </row>
    <row r="98" spans="1:6" x14ac:dyDescent="0.3">
      <c r="A98" s="38">
        <v>26</v>
      </c>
      <c r="B98" s="39">
        <f t="shared" ref="B98:B132" si="5">$G$3</f>
        <v>0</v>
      </c>
      <c r="C98" s="39">
        <f t="shared" si="1"/>
        <v>0</v>
      </c>
      <c r="D98" s="40" t="str">
        <f t="shared" si="2"/>
        <v/>
      </c>
      <c r="E98" s="40" t="str">
        <f t="shared" si="3"/>
        <v/>
      </c>
      <c r="F98" s="40" t="e">
        <f t="shared" si="4"/>
        <v>#NUM!</v>
      </c>
    </row>
    <row r="99" spans="1:6" x14ac:dyDescent="0.3">
      <c r="A99" s="38">
        <v>27</v>
      </c>
      <c r="B99" s="39">
        <f t="shared" si="5"/>
        <v>0</v>
      </c>
      <c r="C99" s="39">
        <f t="shared" si="1"/>
        <v>0</v>
      </c>
      <c r="D99" s="40" t="str">
        <f t="shared" si="2"/>
        <v/>
      </c>
      <c r="E99" s="40" t="str">
        <f t="shared" si="3"/>
        <v/>
      </c>
      <c r="F99" s="40" t="e">
        <f t="shared" si="4"/>
        <v>#NUM!</v>
      </c>
    </row>
    <row r="100" spans="1:6" x14ac:dyDescent="0.3">
      <c r="A100" s="38">
        <v>28</v>
      </c>
      <c r="B100" s="39">
        <f t="shared" si="5"/>
        <v>0</v>
      </c>
      <c r="C100" s="39">
        <f t="shared" si="1"/>
        <v>0</v>
      </c>
      <c r="D100" s="40" t="str">
        <f t="shared" si="2"/>
        <v/>
      </c>
      <c r="E100" s="40" t="str">
        <f t="shared" si="3"/>
        <v/>
      </c>
      <c r="F100" s="40" t="e">
        <f t="shared" si="4"/>
        <v>#NUM!</v>
      </c>
    </row>
    <row r="101" spans="1:6" x14ac:dyDescent="0.3">
      <c r="A101" s="38">
        <v>29</v>
      </c>
      <c r="B101" s="39">
        <f t="shared" si="5"/>
        <v>0</v>
      </c>
      <c r="C101" s="39">
        <f t="shared" si="1"/>
        <v>0</v>
      </c>
      <c r="D101" s="40" t="str">
        <f t="shared" si="2"/>
        <v/>
      </c>
      <c r="E101" s="40" t="str">
        <f t="shared" si="3"/>
        <v/>
      </c>
      <c r="F101" s="40" t="e">
        <f t="shared" si="4"/>
        <v>#NUM!</v>
      </c>
    </row>
    <row r="102" spans="1:6" x14ac:dyDescent="0.3">
      <c r="A102" s="38">
        <v>30</v>
      </c>
      <c r="B102" s="39">
        <f t="shared" si="5"/>
        <v>0</v>
      </c>
      <c r="C102" s="39">
        <f t="shared" si="1"/>
        <v>0</v>
      </c>
      <c r="D102" s="40" t="str">
        <f t="shared" si="2"/>
        <v/>
      </c>
      <c r="E102" s="40" t="str">
        <f t="shared" si="3"/>
        <v/>
      </c>
      <c r="F102" s="40" t="e">
        <f t="shared" si="4"/>
        <v>#NUM!</v>
      </c>
    </row>
    <row r="103" spans="1:6" x14ac:dyDescent="0.3">
      <c r="A103" s="38">
        <v>31</v>
      </c>
      <c r="B103" s="39">
        <f t="shared" si="5"/>
        <v>0</v>
      </c>
      <c r="C103" s="39">
        <f t="shared" si="1"/>
        <v>0</v>
      </c>
      <c r="D103" s="40" t="str">
        <f t="shared" si="2"/>
        <v/>
      </c>
      <c r="E103" s="40" t="str">
        <f t="shared" si="3"/>
        <v/>
      </c>
      <c r="F103" s="40" t="e">
        <f t="shared" si="4"/>
        <v>#NUM!</v>
      </c>
    </row>
    <row r="104" spans="1:6" x14ac:dyDescent="0.3">
      <c r="A104" s="38">
        <v>32</v>
      </c>
      <c r="B104" s="39">
        <f t="shared" si="5"/>
        <v>0</v>
      </c>
      <c r="C104" s="39">
        <f t="shared" si="1"/>
        <v>0</v>
      </c>
      <c r="D104" s="40" t="str">
        <f t="shared" si="2"/>
        <v/>
      </c>
      <c r="E104" s="40" t="str">
        <f t="shared" si="3"/>
        <v/>
      </c>
      <c r="F104" s="40" t="e">
        <f t="shared" si="4"/>
        <v>#NUM!</v>
      </c>
    </row>
    <row r="105" spans="1:6" x14ac:dyDescent="0.3">
      <c r="A105" s="38">
        <v>33</v>
      </c>
      <c r="B105" s="39">
        <f t="shared" si="5"/>
        <v>0</v>
      </c>
      <c r="C105" s="39">
        <f t="shared" si="1"/>
        <v>0</v>
      </c>
      <c r="D105" s="40" t="str">
        <f t="shared" si="2"/>
        <v/>
      </c>
      <c r="E105" s="40" t="str">
        <f t="shared" ref="E105:E132" si="6">IF(C105=0,"",(D105+0.00001*A105))</f>
        <v/>
      </c>
      <c r="F105" s="40" t="e">
        <f t="shared" si="4"/>
        <v>#NUM!</v>
      </c>
    </row>
    <row r="106" spans="1:6" x14ac:dyDescent="0.3">
      <c r="A106" s="38">
        <v>34</v>
      </c>
      <c r="B106" s="39">
        <f t="shared" si="5"/>
        <v>0</v>
      </c>
      <c r="C106" s="39">
        <f t="shared" si="1"/>
        <v>0</v>
      </c>
      <c r="D106" s="40" t="str">
        <f t="shared" si="2"/>
        <v/>
      </c>
      <c r="E106" s="40" t="str">
        <f t="shared" si="6"/>
        <v/>
      </c>
      <c r="F106" s="40" t="e">
        <f t="shared" si="4"/>
        <v>#NUM!</v>
      </c>
    </row>
    <row r="107" spans="1:6" x14ac:dyDescent="0.3">
      <c r="A107" s="38">
        <v>35</v>
      </c>
      <c r="B107" s="39">
        <f t="shared" si="5"/>
        <v>0</v>
      </c>
      <c r="C107" s="39">
        <f t="shared" si="1"/>
        <v>0</v>
      </c>
      <c r="D107" s="40" t="str">
        <f t="shared" si="2"/>
        <v/>
      </c>
      <c r="E107" s="40" t="str">
        <f t="shared" si="6"/>
        <v/>
      </c>
      <c r="F107" s="40" t="e">
        <f t="shared" si="4"/>
        <v>#NUM!</v>
      </c>
    </row>
    <row r="108" spans="1:6" x14ac:dyDescent="0.3">
      <c r="A108" s="38">
        <v>36</v>
      </c>
      <c r="B108" s="39">
        <f t="shared" si="5"/>
        <v>0</v>
      </c>
      <c r="C108" s="39">
        <f t="shared" si="1"/>
        <v>0</v>
      </c>
      <c r="D108" s="40" t="str">
        <f t="shared" si="2"/>
        <v/>
      </c>
      <c r="E108" s="40" t="str">
        <f t="shared" si="6"/>
        <v/>
      </c>
      <c r="F108" s="40" t="e">
        <f t="shared" si="4"/>
        <v>#NUM!</v>
      </c>
    </row>
    <row r="109" spans="1:6" x14ac:dyDescent="0.3">
      <c r="A109" s="38">
        <v>37</v>
      </c>
      <c r="B109" s="39">
        <f t="shared" si="5"/>
        <v>0</v>
      </c>
      <c r="C109" s="39">
        <f t="shared" si="1"/>
        <v>0</v>
      </c>
      <c r="D109" s="40" t="str">
        <f t="shared" si="2"/>
        <v/>
      </c>
      <c r="E109" s="40" t="str">
        <f t="shared" si="6"/>
        <v/>
      </c>
      <c r="F109" s="40" t="e">
        <f t="shared" si="4"/>
        <v>#NUM!</v>
      </c>
    </row>
    <row r="110" spans="1:6" x14ac:dyDescent="0.3">
      <c r="A110" s="38">
        <v>38</v>
      </c>
      <c r="B110" s="39">
        <f t="shared" si="5"/>
        <v>0</v>
      </c>
      <c r="C110" s="39">
        <f t="shared" si="1"/>
        <v>0</v>
      </c>
      <c r="D110" s="40" t="str">
        <f t="shared" si="2"/>
        <v/>
      </c>
      <c r="E110" s="40" t="str">
        <f t="shared" si="6"/>
        <v/>
      </c>
      <c r="F110" s="40" t="e">
        <f t="shared" si="4"/>
        <v>#NUM!</v>
      </c>
    </row>
    <row r="111" spans="1:6" x14ac:dyDescent="0.3">
      <c r="A111" s="38">
        <v>39</v>
      </c>
      <c r="B111" s="39">
        <f t="shared" si="5"/>
        <v>0</v>
      </c>
      <c r="C111" s="39">
        <f t="shared" si="1"/>
        <v>0</v>
      </c>
      <c r="D111" s="40" t="str">
        <f t="shared" si="2"/>
        <v/>
      </c>
      <c r="E111" s="40" t="str">
        <f t="shared" si="6"/>
        <v/>
      </c>
      <c r="F111" s="40" t="e">
        <f t="shared" si="4"/>
        <v>#NUM!</v>
      </c>
    </row>
    <row r="112" spans="1:6" x14ac:dyDescent="0.3">
      <c r="A112" s="38">
        <v>40</v>
      </c>
      <c r="B112" s="39">
        <f t="shared" si="5"/>
        <v>0</v>
      </c>
      <c r="C112" s="39">
        <f t="shared" si="1"/>
        <v>0</v>
      </c>
      <c r="D112" s="40" t="str">
        <f t="shared" si="2"/>
        <v/>
      </c>
      <c r="E112" s="40" t="str">
        <f t="shared" si="6"/>
        <v/>
      </c>
      <c r="F112" s="40" t="e">
        <f t="shared" si="4"/>
        <v>#NUM!</v>
      </c>
    </row>
    <row r="113" spans="1:6" x14ac:dyDescent="0.3">
      <c r="A113" s="38">
        <v>41</v>
      </c>
      <c r="B113" s="39">
        <f t="shared" si="5"/>
        <v>0</v>
      </c>
      <c r="C113" s="39">
        <f t="shared" si="1"/>
        <v>0</v>
      </c>
      <c r="D113" s="40" t="str">
        <f t="shared" si="2"/>
        <v/>
      </c>
      <c r="E113" s="40" t="str">
        <f t="shared" si="6"/>
        <v/>
      </c>
      <c r="F113" s="40" t="e">
        <f t="shared" si="4"/>
        <v>#NUM!</v>
      </c>
    </row>
    <row r="114" spans="1:6" x14ac:dyDescent="0.3">
      <c r="A114" s="38">
        <v>42</v>
      </c>
      <c r="B114" s="39">
        <f t="shared" si="5"/>
        <v>0</v>
      </c>
      <c r="C114" s="39">
        <f t="shared" si="1"/>
        <v>0</v>
      </c>
      <c r="D114" s="40" t="str">
        <f t="shared" si="2"/>
        <v/>
      </c>
      <c r="E114" s="40" t="str">
        <f t="shared" si="6"/>
        <v/>
      </c>
      <c r="F114" s="40" t="e">
        <f t="shared" si="4"/>
        <v>#NUM!</v>
      </c>
    </row>
    <row r="115" spans="1:6" x14ac:dyDescent="0.3">
      <c r="A115" s="38">
        <v>43</v>
      </c>
      <c r="B115" s="39">
        <f t="shared" si="5"/>
        <v>0</v>
      </c>
      <c r="C115" s="39">
        <f t="shared" si="1"/>
        <v>0</v>
      </c>
      <c r="D115" s="40" t="str">
        <f t="shared" si="2"/>
        <v/>
      </c>
      <c r="E115" s="40" t="str">
        <f t="shared" si="6"/>
        <v/>
      </c>
      <c r="F115" s="40" t="e">
        <f t="shared" si="4"/>
        <v>#NUM!</v>
      </c>
    </row>
    <row r="116" spans="1:6" x14ac:dyDescent="0.3">
      <c r="A116" s="38">
        <v>44</v>
      </c>
      <c r="B116" s="39">
        <f t="shared" si="5"/>
        <v>0</v>
      </c>
      <c r="C116" s="39">
        <f t="shared" si="1"/>
        <v>0</v>
      </c>
      <c r="D116" s="40" t="str">
        <f t="shared" si="2"/>
        <v/>
      </c>
      <c r="E116" s="40" t="str">
        <f t="shared" si="6"/>
        <v/>
      </c>
      <c r="F116" s="40" t="e">
        <f t="shared" si="4"/>
        <v>#NUM!</v>
      </c>
    </row>
    <row r="117" spans="1:6" x14ac:dyDescent="0.3">
      <c r="A117" s="38">
        <v>45</v>
      </c>
      <c r="B117" s="39">
        <f t="shared" si="5"/>
        <v>0</v>
      </c>
      <c r="C117" s="39">
        <f t="shared" si="1"/>
        <v>0</v>
      </c>
      <c r="D117" s="40" t="str">
        <f t="shared" si="2"/>
        <v/>
      </c>
      <c r="E117" s="40" t="str">
        <f t="shared" si="6"/>
        <v/>
      </c>
      <c r="F117" s="40" t="e">
        <f t="shared" si="4"/>
        <v>#NUM!</v>
      </c>
    </row>
    <row r="118" spans="1:6" x14ac:dyDescent="0.3">
      <c r="A118" s="38">
        <v>56</v>
      </c>
      <c r="B118" s="39">
        <f t="shared" si="5"/>
        <v>0</v>
      </c>
      <c r="C118" s="39">
        <f t="shared" si="1"/>
        <v>0</v>
      </c>
      <c r="D118" s="40" t="str">
        <f t="shared" si="2"/>
        <v/>
      </c>
      <c r="E118" s="40" t="str">
        <f t="shared" si="6"/>
        <v/>
      </c>
      <c r="F118" s="40" t="e">
        <f t="shared" si="4"/>
        <v>#NUM!</v>
      </c>
    </row>
    <row r="119" spans="1:6" x14ac:dyDescent="0.3">
      <c r="A119" s="38">
        <v>47</v>
      </c>
      <c r="B119" s="39">
        <f t="shared" si="5"/>
        <v>0</v>
      </c>
      <c r="C119" s="39">
        <f t="shared" si="1"/>
        <v>0</v>
      </c>
      <c r="D119" s="40" t="str">
        <f t="shared" si="2"/>
        <v/>
      </c>
      <c r="E119" s="40" t="str">
        <f t="shared" si="6"/>
        <v/>
      </c>
      <c r="F119" s="40" t="e">
        <f t="shared" si="4"/>
        <v>#NUM!</v>
      </c>
    </row>
    <row r="120" spans="1:6" x14ac:dyDescent="0.3">
      <c r="A120" s="38">
        <v>48</v>
      </c>
      <c r="B120" s="39">
        <f t="shared" si="5"/>
        <v>0</v>
      </c>
      <c r="C120" s="39">
        <f t="shared" si="1"/>
        <v>0</v>
      </c>
      <c r="D120" s="40" t="str">
        <f t="shared" si="2"/>
        <v/>
      </c>
      <c r="E120" s="40" t="str">
        <f t="shared" si="6"/>
        <v/>
      </c>
      <c r="F120" s="40" t="e">
        <f t="shared" si="4"/>
        <v>#NUM!</v>
      </c>
    </row>
    <row r="121" spans="1:6" x14ac:dyDescent="0.3">
      <c r="A121" s="38">
        <v>49</v>
      </c>
      <c r="B121" s="39">
        <f t="shared" si="5"/>
        <v>0</v>
      </c>
      <c r="C121" s="39">
        <f t="shared" si="1"/>
        <v>0</v>
      </c>
      <c r="D121" s="40" t="str">
        <f t="shared" si="2"/>
        <v/>
      </c>
      <c r="E121" s="40" t="str">
        <f t="shared" si="6"/>
        <v/>
      </c>
      <c r="F121" s="40" t="e">
        <f t="shared" si="4"/>
        <v>#NUM!</v>
      </c>
    </row>
    <row r="122" spans="1:6" x14ac:dyDescent="0.3">
      <c r="A122" s="38">
        <v>50</v>
      </c>
      <c r="B122" s="39">
        <f t="shared" si="5"/>
        <v>0</v>
      </c>
      <c r="C122" s="39">
        <f t="shared" si="1"/>
        <v>0</v>
      </c>
      <c r="D122" s="40" t="str">
        <f t="shared" si="2"/>
        <v/>
      </c>
      <c r="E122" s="40" t="str">
        <f t="shared" si="6"/>
        <v/>
      </c>
      <c r="F122" s="40" t="e">
        <f t="shared" si="4"/>
        <v>#NUM!</v>
      </c>
    </row>
    <row r="123" spans="1:6" x14ac:dyDescent="0.3">
      <c r="A123" s="38">
        <v>51</v>
      </c>
      <c r="B123" s="39">
        <f t="shared" si="5"/>
        <v>0</v>
      </c>
      <c r="C123" s="39">
        <f t="shared" si="1"/>
        <v>0</v>
      </c>
      <c r="D123" s="40" t="str">
        <f t="shared" si="2"/>
        <v/>
      </c>
      <c r="E123" s="40" t="str">
        <f t="shared" si="6"/>
        <v/>
      </c>
      <c r="F123" s="40" t="e">
        <f t="shared" si="4"/>
        <v>#NUM!</v>
      </c>
    </row>
    <row r="124" spans="1:6" x14ac:dyDescent="0.3">
      <c r="A124" s="38">
        <v>52</v>
      </c>
      <c r="B124" s="39">
        <f t="shared" si="5"/>
        <v>0</v>
      </c>
      <c r="C124" s="39">
        <f t="shared" si="1"/>
        <v>0</v>
      </c>
      <c r="D124" s="40" t="str">
        <f t="shared" si="2"/>
        <v/>
      </c>
      <c r="E124" s="40" t="str">
        <f t="shared" si="6"/>
        <v/>
      </c>
      <c r="F124" s="40" t="e">
        <f t="shared" si="4"/>
        <v>#NUM!</v>
      </c>
    </row>
    <row r="125" spans="1:6" x14ac:dyDescent="0.3">
      <c r="A125" s="38">
        <v>53</v>
      </c>
      <c r="B125" s="39">
        <f t="shared" si="5"/>
        <v>0</v>
      </c>
      <c r="C125" s="39">
        <f t="shared" si="1"/>
        <v>0</v>
      </c>
      <c r="D125" s="40" t="str">
        <f t="shared" si="2"/>
        <v/>
      </c>
      <c r="E125" s="40" t="str">
        <f t="shared" si="6"/>
        <v/>
      </c>
      <c r="F125" s="40" t="e">
        <f t="shared" si="4"/>
        <v>#NUM!</v>
      </c>
    </row>
    <row r="126" spans="1:6" x14ac:dyDescent="0.3">
      <c r="A126" s="38">
        <v>54</v>
      </c>
      <c r="B126" s="39">
        <f t="shared" si="5"/>
        <v>0</v>
      </c>
      <c r="C126" s="39">
        <f t="shared" si="1"/>
        <v>0</v>
      </c>
      <c r="D126" s="40" t="str">
        <f t="shared" si="2"/>
        <v/>
      </c>
      <c r="E126" s="40" t="str">
        <f t="shared" si="6"/>
        <v/>
      </c>
      <c r="F126" s="40" t="e">
        <f t="shared" si="4"/>
        <v>#NUM!</v>
      </c>
    </row>
    <row r="127" spans="1:6" x14ac:dyDescent="0.3">
      <c r="A127" s="38">
        <v>55</v>
      </c>
      <c r="B127" s="39">
        <f t="shared" si="5"/>
        <v>0</v>
      </c>
      <c r="C127" s="39">
        <f t="shared" si="1"/>
        <v>0</v>
      </c>
      <c r="D127" s="40" t="str">
        <f t="shared" si="2"/>
        <v/>
      </c>
      <c r="E127" s="40" t="str">
        <f t="shared" si="6"/>
        <v/>
      </c>
      <c r="F127" s="40" t="e">
        <f t="shared" si="4"/>
        <v>#NUM!</v>
      </c>
    </row>
    <row r="128" spans="1:6" x14ac:dyDescent="0.3">
      <c r="A128" s="38">
        <v>56</v>
      </c>
      <c r="B128" s="39">
        <f t="shared" si="5"/>
        <v>0</v>
      </c>
      <c r="C128" s="39">
        <f t="shared" si="1"/>
        <v>0</v>
      </c>
      <c r="D128" s="40" t="str">
        <f t="shared" si="2"/>
        <v/>
      </c>
      <c r="E128" s="40" t="str">
        <f t="shared" si="6"/>
        <v/>
      </c>
      <c r="F128" s="40" t="e">
        <f t="shared" si="4"/>
        <v>#NUM!</v>
      </c>
    </row>
    <row r="129" spans="1:6" x14ac:dyDescent="0.3">
      <c r="A129" s="38">
        <v>57</v>
      </c>
      <c r="B129" s="39">
        <f t="shared" si="5"/>
        <v>0</v>
      </c>
      <c r="C129" s="39">
        <f t="shared" si="1"/>
        <v>0</v>
      </c>
      <c r="D129" s="40" t="str">
        <f t="shared" si="2"/>
        <v/>
      </c>
      <c r="E129" s="40" t="str">
        <f t="shared" si="6"/>
        <v/>
      </c>
      <c r="F129" s="40" t="e">
        <f t="shared" si="4"/>
        <v>#NUM!</v>
      </c>
    </row>
    <row r="130" spans="1:6" x14ac:dyDescent="0.3">
      <c r="A130" s="38">
        <v>58</v>
      </c>
      <c r="B130" s="39">
        <f t="shared" si="5"/>
        <v>0</v>
      </c>
      <c r="C130" s="39">
        <f t="shared" si="1"/>
        <v>0</v>
      </c>
      <c r="D130" s="40" t="str">
        <f t="shared" si="2"/>
        <v/>
      </c>
      <c r="E130" s="40" t="str">
        <f t="shared" si="6"/>
        <v/>
      </c>
      <c r="F130" s="40" t="e">
        <f t="shared" si="4"/>
        <v>#NUM!</v>
      </c>
    </row>
    <row r="131" spans="1:6" x14ac:dyDescent="0.3">
      <c r="A131" s="38">
        <v>59</v>
      </c>
      <c r="B131" s="39">
        <f t="shared" si="5"/>
        <v>0</v>
      </c>
      <c r="C131" s="39">
        <f t="shared" si="1"/>
        <v>0</v>
      </c>
      <c r="D131" s="40" t="str">
        <f t="shared" si="2"/>
        <v/>
      </c>
      <c r="E131" s="40" t="str">
        <f t="shared" si="6"/>
        <v/>
      </c>
      <c r="F131" s="40" t="e">
        <f t="shared" si="4"/>
        <v>#NUM!</v>
      </c>
    </row>
    <row r="132" spans="1:6" x14ac:dyDescent="0.3">
      <c r="A132" s="38">
        <v>60</v>
      </c>
      <c r="B132" s="39">
        <f t="shared" si="5"/>
        <v>0</v>
      </c>
      <c r="C132" s="39">
        <f t="shared" si="1"/>
        <v>0</v>
      </c>
      <c r="D132" s="40" t="str">
        <f t="shared" si="2"/>
        <v/>
      </c>
      <c r="E132" s="40" t="str">
        <f t="shared" si="6"/>
        <v/>
      </c>
      <c r="F132" s="40" t="e">
        <f t="shared" si="4"/>
        <v>#NUM!</v>
      </c>
    </row>
  </sheetData>
  <sortState xmlns:xlrd2="http://schemas.microsoft.com/office/spreadsheetml/2017/richdata2" ref="A103:C127">
    <sortCondition ref="C103:C127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AF021-0B4F-4069-994A-4F9EC8E8A58A}">
  <dimension ref="A1:AC109"/>
  <sheetViews>
    <sheetView workbookViewId="0">
      <selection activeCell="B7" sqref="B7:H7"/>
    </sheetView>
  </sheetViews>
  <sheetFormatPr defaultRowHeight="14.4" x14ac:dyDescent="0.3"/>
  <cols>
    <col min="1" max="1" width="14" bestFit="1" customWidth="1"/>
    <col min="2" max="2" width="13.33203125" customWidth="1"/>
    <col min="3" max="3" width="9.33203125" customWidth="1"/>
    <col min="20" max="20" width="16" bestFit="1" customWidth="1"/>
  </cols>
  <sheetData>
    <row r="1" spans="1:29" x14ac:dyDescent="0.3">
      <c r="A1" s="74" t="s">
        <v>98</v>
      </c>
      <c r="B1" s="75"/>
      <c r="N1" s="22"/>
      <c r="O1" s="22"/>
      <c r="P1" s="22"/>
      <c r="Q1" s="22"/>
      <c r="R1" s="22"/>
      <c r="S1" s="22"/>
      <c r="T1" s="22"/>
      <c r="U1" s="22" t="s">
        <v>104</v>
      </c>
      <c r="V1" s="22" t="s">
        <v>129</v>
      </c>
      <c r="W1" s="22" t="s">
        <v>131</v>
      </c>
      <c r="X1" s="22"/>
      <c r="Y1" s="22"/>
      <c r="Z1" s="22"/>
      <c r="AA1" s="22"/>
      <c r="AB1" s="22"/>
      <c r="AC1" s="22"/>
    </row>
    <row r="2" spans="1:29" x14ac:dyDescent="0.3">
      <c r="A2" s="75"/>
      <c r="B2" s="75"/>
      <c r="N2" s="22"/>
      <c r="O2" s="22"/>
      <c r="P2" s="22"/>
      <c r="Q2" s="22"/>
      <c r="R2" s="22"/>
      <c r="S2" s="22"/>
      <c r="T2" s="22"/>
      <c r="U2" s="22" t="s">
        <v>105</v>
      </c>
      <c r="V2" s="22" t="s">
        <v>127</v>
      </c>
      <c r="W2" s="22" t="s">
        <v>141</v>
      </c>
      <c r="X2" s="22"/>
      <c r="Y2" s="22"/>
      <c r="Z2" s="22"/>
      <c r="AA2" s="22"/>
      <c r="AB2" s="22"/>
      <c r="AC2" s="22"/>
    </row>
    <row r="3" spans="1:29" x14ac:dyDescent="0.3">
      <c r="A3" s="75"/>
      <c r="B3" s="75"/>
      <c r="N3" s="22"/>
      <c r="O3" s="22"/>
      <c r="P3" s="22"/>
      <c r="Q3" s="22"/>
      <c r="R3" s="22"/>
      <c r="S3" s="22"/>
      <c r="T3" s="22"/>
      <c r="U3" s="22"/>
      <c r="V3" s="22"/>
      <c r="W3" s="22" t="s">
        <v>142</v>
      </c>
      <c r="X3" s="22"/>
      <c r="Y3" s="22"/>
      <c r="Z3" s="22"/>
      <c r="AA3" s="22"/>
      <c r="AB3" s="22"/>
      <c r="AC3" s="22"/>
    </row>
    <row r="4" spans="1:29" x14ac:dyDescent="0.3">
      <c r="A4" s="75"/>
      <c r="B4" s="75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x14ac:dyDescent="0.3"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x14ac:dyDescent="0.3">
      <c r="A6" s="1" t="s">
        <v>99</v>
      </c>
      <c r="B6" s="89">
        <f ca="1">TODAY()</f>
        <v>46072</v>
      </c>
      <c r="C6" s="90"/>
      <c r="D6" s="90"/>
      <c r="E6" s="88"/>
      <c r="F6" s="88"/>
      <c r="G6" s="88"/>
      <c r="H6" s="88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x14ac:dyDescent="0.3">
      <c r="A7" s="1" t="s">
        <v>100</v>
      </c>
      <c r="B7" s="88"/>
      <c r="C7" s="88"/>
      <c r="D7" s="88"/>
      <c r="E7" s="88"/>
      <c r="F7" s="88"/>
      <c r="G7" s="88"/>
      <c r="H7" s="88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x14ac:dyDescent="0.3">
      <c r="A8" s="1" t="s">
        <v>101</v>
      </c>
      <c r="B8" s="88"/>
      <c r="C8" s="88"/>
      <c r="D8" s="88"/>
      <c r="E8" s="88"/>
      <c r="F8" s="88"/>
      <c r="G8" s="88"/>
      <c r="H8" s="88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29" x14ac:dyDescent="0.3">
      <c r="A9" s="1" t="s">
        <v>102</v>
      </c>
      <c r="B9" s="88"/>
      <c r="C9" s="88"/>
      <c r="D9" s="88"/>
      <c r="E9" s="88"/>
      <c r="F9" s="88"/>
      <c r="G9" s="88"/>
      <c r="H9" s="88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29" x14ac:dyDescent="0.3">
      <c r="A10" s="1" t="s">
        <v>103</v>
      </c>
      <c r="B10" s="88"/>
      <c r="C10" s="88"/>
      <c r="D10" s="88"/>
      <c r="E10" s="88"/>
      <c r="F10" s="88"/>
      <c r="G10" s="88"/>
      <c r="H10" s="88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2" spans="1:29" ht="21" x14ac:dyDescent="0.4">
      <c r="A12" s="86" t="s">
        <v>11</v>
      </c>
      <c r="B12" s="86"/>
      <c r="C12" s="86"/>
      <c r="D12" s="86"/>
      <c r="E12" s="86"/>
    </row>
    <row r="28" spans="1:9" ht="21.6" thickBot="1" x14ac:dyDescent="0.45">
      <c r="A28" s="86" t="s">
        <v>106</v>
      </c>
      <c r="B28" s="86"/>
      <c r="C28" s="86"/>
      <c r="D28" s="86"/>
      <c r="E28" s="86"/>
    </row>
    <row r="29" spans="1:9" x14ac:dyDescent="0.3">
      <c r="A29" s="95" t="s">
        <v>107</v>
      </c>
      <c r="B29" s="96"/>
      <c r="C29" s="99" t="s">
        <v>108</v>
      </c>
      <c r="D29" s="100"/>
      <c r="E29" s="101"/>
      <c r="F29" s="99" t="s">
        <v>200</v>
      </c>
      <c r="G29" s="100"/>
      <c r="H29" s="101"/>
      <c r="I29" s="25"/>
    </row>
    <row r="30" spans="1:9" ht="15" thickBot="1" x14ac:dyDescent="0.35">
      <c r="A30" s="97" t="e">
        <f>Pivot!G6</f>
        <v>#NUM!</v>
      </c>
      <c r="B30" s="98"/>
      <c r="C30" s="97">
        <f>Pivot!G2</f>
        <v>0</v>
      </c>
      <c r="D30" s="102"/>
      <c r="E30" s="98"/>
      <c r="F30" s="103" t="e">
        <f>(Pivot!G2/Pivot!G3)-1</f>
        <v>#DIV/0!</v>
      </c>
      <c r="G30" s="104"/>
      <c r="H30" s="105"/>
      <c r="I30" s="26"/>
    </row>
    <row r="32" spans="1:9" ht="15" customHeight="1" x14ac:dyDescent="0.3">
      <c r="A32" s="27"/>
      <c r="B32" s="27"/>
      <c r="C32" s="83" t="s">
        <v>109</v>
      </c>
      <c r="D32" s="82"/>
      <c r="E32" s="83" t="s">
        <v>110</v>
      </c>
      <c r="F32" s="83"/>
      <c r="G32" s="83"/>
    </row>
    <row r="33" spans="1:9" x14ac:dyDescent="0.3">
      <c r="A33" s="84" t="s">
        <v>111</v>
      </c>
      <c r="B33" s="84"/>
      <c r="C33" s="87" t="s">
        <v>112</v>
      </c>
      <c r="D33" s="88"/>
      <c r="E33" s="27" t="s">
        <v>113</v>
      </c>
      <c r="F33" s="27"/>
      <c r="G33" s="27"/>
    </row>
    <row r="34" spans="1:9" x14ac:dyDescent="0.3">
      <c r="A34" s="27"/>
      <c r="B34" s="27"/>
      <c r="C34" s="27"/>
      <c r="D34" s="27"/>
      <c r="E34" s="27"/>
      <c r="F34" s="27"/>
      <c r="G34" s="27"/>
    </row>
    <row r="35" spans="1:9" x14ac:dyDescent="0.3">
      <c r="A35" s="85" t="s">
        <v>114</v>
      </c>
      <c r="B35" s="85"/>
      <c r="C35" s="27" t="s">
        <v>115</v>
      </c>
      <c r="D35" s="27"/>
      <c r="E35" s="27" t="s">
        <v>116</v>
      </c>
      <c r="F35" s="27"/>
      <c r="G35" s="27"/>
    </row>
    <row r="36" spans="1:9" x14ac:dyDescent="0.3">
      <c r="A36" s="27"/>
      <c r="B36" s="27"/>
      <c r="C36" s="27"/>
      <c r="D36" s="27"/>
      <c r="E36" s="27"/>
      <c r="F36" s="27"/>
      <c r="G36" s="27"/>
    </row>
    <row r="37" spans="1:9" x14ac:dyDescent="0.3">
      <c r="A37" s="78" t="s">
        <v>117</v>
      </c>
      <c r="B37" s="79"/>
      <c r="C37" s="27" t="s">
        <v>118</v>
      </c>
      <c r="D37" s="27"/>
      <c r="E37" s="27" t="s">
        <v>119</v>
      </c>
      <c r="F37" s="27"/>
      <c r="G37" s="27"/>
    </row>
    <row r="38" spans="1:9" x14ac:dyDescent="0.3">
      <c r="A38" s="27"/>
      <c r="B38" s="27"/>
      <c r="C38" s="27"/>
      <c r="D38" s="27"/>
      <c r="E38" s="27"/>
      <c r="F38" s="27"/>
      <c r="G38" s="27"/>
      <c r="H38" s="27"/>
    </row>
    <row r="39" spans="1:9" ht="21" x14ac:dyDescent="0.4">
      <c r="A39" s="86" t="s">
        <v>120</v>
      </c>
      <c r="B39" s="86"/>
      <c r="C39" s="86"/>
      <c r="D39" s="86"/>
      <c r="E39" s="86"/>
      <c r="F39" s="86"/>
      <c r="G39" s="86"/>
      <c r="H39" s="86"/>
      <c r="I39" s="27"/>
    </row>
    <row r="40" spans="1:9" x14ac:dyDescent="0.3">
      <c r="A40" s="29" t="s">
        <v>107</v>
      </c>
      <c r="B40" s="27"/>
      <c r="C40" s="27"/>
      <c r="D40" s="27"/>
      <c r="E40" s="27"/>
      <c r="F40" s="27"/>
      <c r="G40" s="27"/>
      <c r="H40" s="27"/>
      <c r="I40" s="27"/>
    </row>
    <row r="41" spans="1:9" ht="29.25" customHeight="1" x14ac:dyDescent="0.3">
      <c r="A41" s="72" t="s">
        <v>121</v>
      </c>
      <c r="B41" s="82"/>
      <c r="C41" s="82"/>
      <c r="D41" s="82"/>
      <c r="E41" s="82"/>
      <c r="F41" s="82"/>
      <c r="G41" s="82"/>
      <c r="H41" s="82"/>
      <c r="I41" s="30"/>
    </row>
    <row r="42" spans="1:9" x14ac:dyDescent="0.3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3">
      <c r="A43" s="29" t="s">
        <v>122</v>
      </c>
      <c r="B43" s="27"/>
      <c r="C43" s="27"/>
      <c r="D43" s="27"/>
      <c r="E43" s="27"/>
      <c r="F43" s="27"/>
      <c r="G43" s="27"/>
      <c r="H43" s="27"/>
      <c r="I43" s="27"/>
    </row>
    <row r="44" spans="1:9" ht="29.25" customHeight="1" x14ac:dyDescent="0.3">
      <c r="A44" s="72" t="s">
        <v>123</v>
      </c>
      <c r="B44" s="82"/>
      <c r="C44" s="82"/>
      <c r="D44" s="82"/>
      <c r="E44" s="82"/>
      <c r="F44" s="82"/>
      <c r="G44" s="82"/>
      <c r="H44" s="82"/>
      <c r="I44" s="30"/>
    </row>
    <row r="45" spans="1:9" x14ac:dyDescent="0.3">
      <c r="A45" s="30"/>
      <c r="B45" s="30"/>
      <c r="C45" s="30"/>
      <c r="D45" s="30"/>
      <c r="E45" s="30"/>
      <c r="F45" s="30"/>
      <c r="G45" s="30"/>
      <c r="H45" s="30"/>
      <c r="I45" s="30"/>
    </row>
    <row r="46" spans="1:9" ht="21" x14ac:dyDescent="0.4">
      <c r="A46" s="24" t="s">
        <v>124</v>
      </c>
      <c r="B46" s="27"/>
      <c r="C46" s="27"/>
      <c r="D46" s="27"/>
      <c r="E46" s="27"/>
      <c r="F46" s="27"/>
      <c r="G46" s="27"/>
      <c r="H46" s="27"/>
      <c r="I46" s="27"/>
    </row>
    <row r="47" spans="1:9" x14ac:dyDescent="0.3">
      <c r="A47" s="76" t="s">
        <v>125</v>
      </c>
      <c r="B47" s="76"/>
      <c r="C47" s="76"/>
      <c r="D47" s="27"/>
      <c r="E47" s="77">
        <f>Pivot!B2</f>
        <v>0</v>
      </c>
      <c r="F47" s="77"/>
      <c r="G47" s="77"/>
      <c r="H47" s="77"/>
      <c r="I47" s="27"/>
    </row>
    <row r="48" spans="1:9" x14ac:dyDescent="0.3">
      <c r="A48" s="76" t="s">
        <v>126</v>
      </c>
      <c r="B48" s="76"/>
      <c r="C48" s="76"/>
      <c r="D48" s="27"/>
      <c r="E48" s="27" t="s">
        <v>127</v>
      </c>
      <c r="F48" s="27"/>
      <c r="G48" s="27"/>
      <c r="H48" s="27"/>
      <c r="I48" s="27"/>
    </row>
    <row r="49" spans="1:9" x14ac:dyDescent="0.3">
      <c r="A49" s="76" t="s">
        <v>128</v>
      </c>
      <c r="B49" s="76"/>
      <c r="C49" s="76"/>
      <c r="D49" s="27"/>
      <c r="E49" s="27" t="s">
        <v>129</v>
      </c>
      <c r="F49" s="27"/>
      <c r="G49" s="27"/>
      <c r="H49" s="27"/>
      <c r="I49" s="27"/>
    </row>
    <row r="50" spans="1:9" x14ac:dyDescent="0.3">
      <c r="A50" s="29"/>
      <c r="B50" s="29"/>
      <c r="C50" s="29"/>
      <c r="D50" s="27"/>
      <c r="E50" s="27"/>
      <c r="F50" s="27"/>
      <c r="G50" s="27"/>
      <c r="H50" s="27"/>
      <c r="I50" s="27"/>
    </row>
    <row r="51" spans="1:9" x14ac:dyDescent="0.3">
      <c r="A51" s="76" t="s">
        <v>130</v>
      </c>
      <c r="B51" s="76"/>
      <c r="C51" s="29" t="s">
        <v>131</v>
      </c>
      <c r="D51" s="27"/>
      <c r="E51" s="81"/>
      <c r="F51" s="81"/>
      <c r="G51" s="81"/>
      <c r="H51" s="81"/>
      <c r="I51" s="27"/>
    </row>
    <row r="52" spans="1:9" x14ac:dyDescent="0.3">
      <c r="A52" s="76" t="s">
        <v>132</v>
      </c>
      <c r="B52" s="76"/>
      <c r="C52" s="76"/>
      <c r="D52" s="27"/>
      <c r="E52" s="77">
        <f>Pivot!G9</f>
        <v>0</v>
      </c>
      <c r="F52" s="77"/>
      <c r="G52" s="77"/>
      <c r="H52" s="77"/>
      <c r="I52" s="27"/>
    </row>
    <row r="53" spans="1:9" x14ac:dyDescent="0.3">
      <c r="A53" s="76" t="s">
        <v>133</v>
      </c>
      <c r="B53" s="76"/>
      <c r="C53" s="76"/>
      <c r="D53" s="27"/>
      <c r="E53" s="77">
        <v>255</v>
      </c>
      <c r="F53" s="77"/>
      <c r="G53" s="77"/>
      <c r="H53" s="77"/>
      <c r="I53" s="27"/>
    </row>
    <row r="54" spans="1:9" x14ac:dyDescent="0.3">
      <c r="A54" s="76" t="s">
        <v>134</v>
      </c>
      <c r="B54" s="76"/>
      <c r="C54" s="76"/>
      <c r="D54" s="27"/>
      <c r="E54" s="77">
        <v>5.0999999999999997E-2</v>
      </c>
      <c r="F54" s="77"/>
      <c r="G54" s="77"/>
      <c r="H54" s="77"/>
      <c r="I54" s="27"/>
    </row>
    <row r="55" spans="1:9" x14ac:dyDescent="0.3">
      <c r="A55" s="29"/>
      <c r="B55" s="29"/>
      <c r="C55" s="29"/>
      <c r="D55" s="27"/>
      <c r="E55" s="27"/>
      <c r="F55" s="27"/>
      <c r="G55" s="27"/>
      <c r="H55" s="27"/>
      <c r="I55" s="27"/>
    </row>
    <row r="56" spans="1:9" x14ac:dyDescent="0.3">
      <c r="A56" s="76" t="s">
        <v>135</v>
      </c>
      <c r="B56" s="76"/>
      <c r="C56" s="76"/>
      <c r="D56" s="27"/>
      <c r="E56" s="80" t="e">
        <f>Pivot!G10</f>
        <v>#DIV/0!</v>
      </c>
      <c r="F56" s="77"/>
      <c r="G56" s="77"/>
      <c r="H56" s="77"/>
      <c r="I56" s="27"/>
    </row>
    <row r="57" spans="1:9" x14ac:dyDescent="0.3">
      <c r="A57" s="76" t="s">
        <v>136</v>
      </c>
      <c r="B57" s="76"/>
      <c r="C57" s="76"/>
      <c r="D57" s="27"/>
      <c r="E57" s="77">
        <f>Pivot!I11</f>
        <v>0</v>
      </c>
      <c r="F57" s="77"/>
      <c r="G57" s="77"/>
      <c r="H57" s="77"/>
      <c r="I57" s="27"/>
    </row>
    <row r="58" spans="1:9" x14ac:dyDescent="0.3">
      <c r="A58" s="76" t="s">
        <v>137</v>
      </c>
      <c r="B58" s="76"/>
      <c r="C58" s="76"/>
      <c r="D58" s="27"/>
      <c r="E58" s="77">
        <f>Pivot!G11</f>
        <v>0</v>
      </c>
      <c r="F58" s="77"/>
      <c r="G58" s="77"/>
      <c r="H58" s="77"/>
      <c r="I58" s="27"/>
    </row>
    <row r="59" spans="1:9" x14ac:dyDescent="0.3">
      <c r="A59" s="76" t="s">
        <v>138</v>
      </c>
      <c r="B59" s="76"/>
      <c r="C59" s="76"/>
      <c r="D59" s="27"/>
      <c r="E59" s="77">
        <f>Pivot!G3</f>
        <v>0</v>
      </c>
      <c r="F59" s="77"/>
      <c r="G59" s="77"/>
      <c r="H59" s="77"/>
      <c r="I59" s="27"/>
    </row>
    <row r="60" spans="1:9" x14ac:dyDescent="0.3">
      <c r="A60" s="62" t="s">
        <v>179</v>
      </c>
      <c r="B60" s="62"/>
      <c r="C60" s="62"/>
      <c r="D60" s="27"/>
      <c r="E60" s="64" t="e">
        <f>Pivot!G18</f>
        <v>#DIV/0!</v>
      </c>
      <c r="F60" s="63"/>
      <c r="G60" s="63"/>
      <c r="H60" s="63"/>
      <c r="I60" s="27"/>
    </row>
    <row r="61" spans="1:9" x14ac:dyDescent="0.3">
      <c r="A61" s="27"/>
      <c r="B61" s="27"/>
      <c r="C61" s="27"/>
      <c r="D61" s="27"/>
      <c r="E61" s="27"/>
      <c r="F61" s="27"/>
      <c r="G61" s="27"/>
      <c r="H61" s="27"/>
      <c r="I61" s="27"/>
    </row>
    <row r="62" spans="1:9" ht="21" x14ac:dyDescent="0.4">
      <c r="A62" s="24" t="s">
        <v>139</v>
      </c>
      <c r="B62" s="27"/>
      <c r="C62" s="27"/>
      <c r="D62" s="27"/>
      <c r="E62" s="27"/>
      <c r="F62" s="27"/>
      <c r="G62" s="27"/>
      <c r="H62" s="27"/>
      <c r="I62" s="27"/>
    </row>
    <row r="63" spans="1:9" x14ac:dyDescent="0.3">
      <c r="A63" s="31" t="s">
        <v>140</v>
      </c>
      <c r="B63" s="32"/>
      <c r="C63" s="32"/>
      <c r="D63" s="32"/>
      <c r="E63" s="32"/>
      <c r="F63" s="27"/>
      <c r="G63" s="27"/>
      <c r="H63" s="27"/>
      <c r="I63" s="27"/>
    </row>
    <row r="64" spans="1:9" x14ac:dyDescent="0.3">
      <c r="A64" s="32" t="str">
        <f>Pivot!A11</f>
        <v>Bucket 1</v>
      </c>
      <c r="B64" s="32">
        <f>Pivot!B11</f>
        <v>0</v>
      </c>
      <c r="C64" s="32"/>
      <c r="D64" s="32" t="str">
        <f>Pivot!A31</f>
        <v>Bucket 21</v>
      </c>
      <c r="E64" s="32">
        <f>Pivot!B31</f>
        <v>0</v>
      </c>
      <c r="F64" s="27"/>
      <c r="G64" s="32" t="str">
        <f>Pivot!A51</f>
        <v>Bucket 41</v>
      </c>
      <c r="H64" s="32">
        <f>Pivot!B51</f>
        <v>0</v>
      </c>
    </row>
    <row r="65" spans="1:8" x14ac:dyDescent="0.3">
      <c r="A65" s="32" t="str">
        <f>Pivot!A12</f>
        <v>Bucket  2</v>
      </c>
      <c r="B65" s="32">
        <f>Pivot!B12</f>
        <v>0</v>
      </c>
      <c r="C65" s="32"/>
      <c r="D65" s="32" t="str">
        <f>Pivot!A32</f>
        <v>Bucket 22</v>
      </c>
      <c r="E65" s="32">
        <f>Pivot!B32</f>
        <v>0</v>
      </c>
      <c r="F65" s="27"/>
      <c r="G65" s="32" t="str">
        <f>Pivot!A52</f>
        <v>Bucket 42</v>
      </c>
      <c r="H65" s="32">
        <f>Pivot!B52</f>
        <v>0</v>
      </c>
    </row>
    <row r="66" spans="1:8" x14ac:dyDescent="0.3">
      <c r="A66" s="32" t="str">
        <f>Pivot!A13</f>
        <v>Bucket 3</v>
      </c>
      <c r="B66" s="32">
        <f>Pivot!B13</f>
        <v>0</v>
      </c>
      <c r="C66" s="32"/>
      <c r="D66" s="32" t="str">
        <f>Pivot!A33</f>
        <v>Bucket 23</v>
      </c>
      <c r="E66" s="32">
        <f>Pivot!B33</f>
        <v>0</v>
      </c>
      <c r="F66" s="27"/>
      <c r="G66" s="32" t="str">
        <f>Pivot!A53</f>
        <v>Bucket 43</v>
      </c>
      <c r="H66" s="32">
        <f>Pivot!B53</f>
        <v>0</v>
      </c>
    </row>
    <row r="67" spans="1:8" x14ac:dyDescent="0.3">
      <c r="A67" s="32" t="str">
        <f>Pivot!A14</f>
        <v>Bucket  4</v>
      </c>
      <c r="B67" s="32">
        <f>Pivot!B14</f>
        <v>0</v>
      </c>
      <c r="C67" s="32"/>
      <c r="D67" s="32" t="str">
        <f>Pivot!A34</f>
        <v>Bucket 24</v>
      </c>
      <c r="E67" s="32">
        <f>Pivot!B34</f>
        <v>0</v>
      </c>
      <c r="F67" s="27"/>
      <c r="G67" s="32" t="str">
        <f>Pivot!A54</f>
        <v>Bucket 44</v>
      </c>
      <c r="H67" s="32">
        <f>Pivot!B54</f>
        <v>0</v>
      </c>
    </row>
    <row r="68" spans="1:8" x14ac:dyDescent="0.3">
      <c r="A68" s="32" t="str">
        <f>Pivot!A15</f>
        <v>Bucket 5</v>
      </c>
      <c r="B68" s="32">
        <f>Pivot!B15</f>
        <v>0</v>
      </c>
      <c r="C68" s="32"/>
      <c r="D68" s="32" t="str">
        <f>Pivot!A35</f>
        <v>Bucket 25</v>
      </c>
      <c r="E68" s="32">
        <f>Pivot!B35</f>
        <v>0</v>
      </c>
      <c r="F68" s="27"/>
      <c r="G68" s="32" t="str">
        <f>Pivot!A55</f>
        <v>Bucket 45</v>
      </c>
      <c r="H68" s="32">
        <f>Pivot!B55</f>
        <v>0</v>
      </c>
    </row>
    <row r="69" spans="1:8" x14ac:dyDescent="0.3">
      <c r="A69" s="32" t="str">
        <f>Pivot!A16</f>
        <v>Bucket  6</v>
      </c>
      <c r="B69" s="32">
        <f>Pivot!B16</f>
        <v>0</v>
      </c>
      <c r="C69" s="32"/>
      <c r="D69" s="32" t="str">
        <f>Pivot!A36</f>
        <v>Bucket 26</v>
      </c>
      <c r="E69" s="32">
        <f>Pivot!B36</f>
        <v>0</v>
      </c>
      <c r="F69" s="27"/>
      <c r="G69" s="32" t="str">
        <f>Pivot!A56</f>
        <v>Bucket 46</v>
      </c>
      <c r="H69" s="32">
        <f>Pivot!B56</f>
        <v>0</v>
      </c>
    </row>
    <row r="70" spans="1:8" x14ac:dyDescent="0.3">
      <c r="A70" s="32" t="str">
        <f>Pivot!A17</f>
        <v>Bucket 7</v>
      </c>
      <c r="B70" s="32">
        <f>Pivot!B17</f>
        <v>0</v>
      </c>
      <c r="C70" s="32"/>
      <c r="D70" s="32" t="str">
        <f>Pivot!A37</f>
        <v>Bucket 27</v>
      </c>
      <c r="E70" s="32">
        <f>Pivot!B37</f>
        <v>0</v>
      </c>
      <c r="F70" s="27"/>
      <c r="G70" s="32" t="str">
        <f>Pivot!A57</f>
        <v>Bucket 47</v>
      </c>
      <c r="H70" s="32">
        <f>Pivot!B57</f>
        <v>0</v>
      </c>
    </row>
    <row r="71" spans="1:8" x14ac:dyDescent="0.3">
      <c r="A71" s="32" t="str">
        <f>Pivot!A18</f>
        <v>Bucket  8</v>
      </c>
      <c r="B71" s="32">
        <f>Pivot!B18</f>
        <v>0</v>
      </c>
      <c r="C71" s="32"/>
      <c r="D71" s="32" t="str">
        <f>Pivot!A38</f>
        <v>Bucket 28</v>
      </c>
      <c r="E71" s="32">
        <f>Pivot!B38</f>
        <v>0</v>
      </c>
      <c r="F71" s="27"/>
      <c r="G71" s="32" t="str">
        <f>Pivot!A58</f>
        <v>Bucket 48</v>
      </c>
      <c r="H71" s="32">
        <f>Pivot!B58</f>
        <v>0</v>
      </c>
    </row>
    <row r="72" spans="1:8" x14ac:dyDescent="0.3">
      <c r="A72" s="32" t="str">
        <f>Pivot!A19</f>
        <v>Bucket 9</v>
      </c>
      <c r="B72" s="32">
        <f>Pivot!B19</f>
        <v>0</v>
      </c>
      <c r="C72" s="32"/>
      <c r="D72" s="32" t="str">
        <f>Pivot!A39</f>
        <v>Bucket 29</v>
      </c>
      <c r="E72" s="32">
        <f>Pivot!B39</f>
        <v>0</v>
      </c>
      <c r="F72" s="27"/>
      <c r="G72" s="32" t="str">
        <f>Pivot!A59</f>
        <v>Bucket 49</v>
      </c>
      <c r="H72" s="32">
        <f>Pivot!B59</f>
        <v>0</v>
      </c>
    </row>
    <row r="73" spans="1:8" x14ac:dyDescent="0.3">
      <c r="A73" s="32" t="str">
        <f>Pivot!A20</f>
        <v>Bucket  10</v>
      </c>
      <c r="B73" s="32">
        <f>Pivot!B20</f>
        <v>0</v>
      </c>
      <c r="C73" s="32"/>
      <c r="D73" s="32" t="str">
        <f>Pivot!A40</f>
        <v>Bucket 30</v>
      </c>
      <c r="E73" s="32">
        <f>Pivot!B40</f>
        <v>0</v>
      </c>
      <c r="F73" s="27"/>
      <c r="G73" s="32" t="str">
        <f>Pivot!A60</f>
        <v>Bucket 50</v>
      </c>
      <c r="H73" s="32">
        <f>Pivot!B60</f>
        <v>0</v>
      </c>
    </row>
    <row r="74" spans="1:8" x14ac:dyDescent="0.3">
      <c r="A74" s="32" t="str">
        <f>Pivot!A21</f>
        <v>Bucket 11</v>
      </c>
      <c r="B74" s="32">
        <f>Pivot!B21</f>
        <v>0</v>
      </c>
      <c r="C74" s="32"/>
      <c r="D74" s="32" t="str">
        <f>Pivot!A41</f>
        <v>Bucket 31</v>
      </c>
      <c r="E74" s="32">
        <f>Pivot!B41</f>
        <v>0</v>
      </c>
      <c r="F74" s="27"/>
      <c r="G74" s="32" t="str">
        <f>Pivot!A61</f>
        <v>Bucket 51</v>
      </c>
      <c r="H74" s="32">
        <f>Pivot!B61</f>
        <v>0</v>
      </c>
    </row>
    <row r="75" spans="1:8" x14ac:dyDescent="0.3">
      <c r="A75" s="32" t="str">
        <f>Pivot!A22</f>
        <v>Bucket  12</v>
      </c>
      <c r="B75" s="32">
        <f>Pivot!B22</f>
        <v>0</v>
      </c>
      <c r="C75" s="32"/>
      <c r="D75" s="32" t="str">
        <f>Pivot!A42</f>
        <v>Bucket 32</v>
      </c>
      <c r="E75" s="32">
        <f>Pivot!B42</f>
        <v>0</v>
      </c>
      <c r="F75" s="27"/>
      <c r="G75" s="32" t="str">
        <f>Pivot!A62</f>
        <v>Bucket 52</v>
      </c>
      <c r="H75" s="32">
        <f>Pivot!B62</f>
        <v>0</v>
      </c>
    </row>
    <row r="76" spans="1:8" x14ac:dyDescent="0.3">
      <c r="A76" s="32" t="str">
        <f>Pivot!A23</f>
        <v>Bucket 13</v>
      </c>
      <c r="B76" s="32">
        <f>Pivot!B23</f>
        <v>0</v>
      </c>
      <c r="C76" s="32"/>
      <c r="D76" s="32" t="str">
        <f>Pivot!A43</f>
        <v>Bucket 33</v>
      </c>
      <c r="E76" s="32">
        <f>Pivot!B43</f>
        <v>0</v>
      </c>
      <c r="F76" s="27"/>
      <c r="G76" s="32" t="str">
        <f>Pivot!A63</f>
        <v>Bucket 53</v>
      </c>
      <c r="H76" s="32">
        <f>Pivot!B63</f>
        <v>0</v>
      </c>
    </row>
    <row r="77" spans="1:8" x14ac:dyDescent="0.3">
      <c r="A77" s="32" t="str">
        <f>Pivot!A24</f>
        <v>Bucket 14</v>
      </c>
      <c r="B77" s="32">
        <f>Pivot!B24</f>
        <v>0</v>
      </c>
      <c r="C77" s="32"/>
      <c r="D77" s="32" t="str">
        <f>Pivot!A44</f>
        <v>Bucket 34</v>
      </c>
      <c r="E77" s="32">
        <f>Pivot!B44</f>
        <v>0</v>
      </c>
      <c r="F77" s="27"/>
      <c r="G77" s="32" t="str">
        <f>Pivot!A64</f>
        <v>Bucket 54</v>
      </c>
      <c r="H77" s="32">
        <f>Pivot!B64</f>
        <v>0</v>
      </c>
    </row>
    <row r="78" spans="1:8" x14ac:dyDescent="0.3">
      <c r="A78" s="32" t="str">
        <f>Pivot!A25</f>
        <v>Bucket 15</v>
      </c>
      <c r="B78" s="32">
        <f>Pivot!B25</f>
        <v>0</v>
      </c>
      <c r="C78" s="32"/>
      <c r="D78" s="32" t="str">
        <f>Pivot!A45</f>
        <v>Bucket 55</v>
      </c>
      <c r="E78" s="32">
        <f>Pivot!B45</f>
        <v>0</v>
      </c>
      <c r="F78" s="27"/>
      <c r="G78" s="32" t="str">
        <f>Pivot!A65</f>
        <v>Bucket 55</v>
      </c>
      <c r="H78" s="32">
        <f>Pivot!B65</f>
        <v>0</v>
      </c>
    </row>
    <row r="79" spans="1:8" x14ac:dyDescent="0.3">
      <c r="A79" s="32" t="str">
        <f>Pivot!A26</f>
        <v>Bucket 16</v>
      </c>
      <c r="B79" s="32">
        <f>Pivot!B26</f>
        <v>0</v>
      </c>
      <c r="C79" s="32"/>
      <c r="D79" s="32" t="str">
        <f>Pivot!A46</f>
        <v>Bucket 36</v>
      </c>
      <c r="E79" s="32">
        <f>Pivot!B46</f>
        <v>0</v>
      </c>
      <c r="F79" s="27"/>
      <c r="G79" s="32" t="str">
        <f>Pivot!A66</f>
        <v>Bucket 56</v>
      </c>
      <c r="H79" s="32">
        <f>Pivot!B66</f>
        <v>0</v>
      </c>
    </row>
    <row r="80" spans="1:8" x14ac:dyDescent="0.3">
      <c r="A80" s="32" t="str">
        <f>Pivot!A27</f>
        <v>Bucket 17</v>
      </c>
      <c r="B80" s="32">
        <f>Pivot!B27</f>
        <v>0</v>
      </c>
      <c r="C80" s="32"/>
      <c r="D80" s="32" t="str">
        <f>Pivot!A47</f>
        <v>Bucket 37</v>
      </c>
      <c r="E80" s="32">
        <f>Pivot!B47</f>
        <v>0</v>
      </c>
      <c r="F80" s="27"/>
      <c r="G80" s="32" t="str">
        <f>Pivot!A67</f>
        <v>Bucket 57</v>
      </c>
      <c r="H80" s="32">
        <f>Pivot!B67</f>
        <v>0</v>
      </c>
    </row>
    <row r="81" spans="1:10" x14ac:dyDescent="0.3">
      <c r="A81" s="32" t="str">
        <f>Pivot!A28</f>
        <v>Bucket 18</v>
      </c>
      <c r="B81" s="32">
        <f>Pivot!B28</f>
        <v>0</v>
      </c>
      <c r="C81" s="32"/>
      <c r="D81" s="32" t="str">
        <f>Pivot!A48</f>
        <v>Bucket 38</v>
      </c>
      <c r="E81" s="32">
        <f>Pivot!B48</f>
        <v>0</v>
      </c>
      <c r="F81" s="27"/>
      <c r="G81" s="32" t="str">
        <f>Pivot!A68</f>
        <v>Bucket 58</v>
      </c>
      <c r="H81" s="32">
        <f>Pivot!B68</f>
        <v>0</v>
      </c>
    </row>
    <row r="82" spans="1:10" x14ac:dyDescent="0.3">
      <c r="A82" s="32" t="str">
        <f>Pivot!A29</f>
        <v>Bucket 19</v>
      </c>
      <c r="B82" s="32">
        <f>Pivot!B29</f>
        <v>0</v>
      </c>
      <c r="C82" s="32"/>
      <c r="D82" s="32" t="str">
        <f>Pivot!A49</f>
        <v>Bucket 39</v>
      </c>
      <c r="E82" s="32">
        <f>Pivot!B49</f>
        <v>0</v>
      </c>
      <c r="F82" s="27"/>
      <c r="G82" s="32" t="str">
        <f>Pivot!A69</f>
        <v>Bucket 59</v>
      </c>
      <c r="H82" s="32">
        <f>Pivot!B69</f>
        <v>0</v>
      </c>
    </row>
    <row r="83" spans="1:10" x14ac:dyDescent="0.3">
      <c r="A83" s="32" t="str">
        <f>Pivot!A30</f>
        <v>Bucket 20</v>
      </c>
      <c r="B83" s="32">
        <f>Pivot!B30</f>
        <v>0</v>
      </c>
      <c r="C83" s="32"/>
      <c r="D83" s="32" t="str">
        <f>Pivot!A50</f>
        <v>Bucket 40</v>
      </c>
      <c r="E83" s="32">
        <f>Pivot!B50</f>
        <v>0</v>
      </c>
      <c r="F83" s="27"/>
      <c r="G83" s="32" t="str">
        <f>Pivot!A70</f>
        <v>Bucket 60</v>
      </c>
      <c r="H83" s="32">
        <f>Pivot!B70</f>
        <v>0</v>
      </c>
    </row>
    <row r="84" spans="1:10" x14ac:dyDescent="0.3">
      <c r="A84" s="32"/>
      <c r="B84" s="32"/>
      <c r="C84" s="32"/>
      <c r="D84" s="32"/>
      <c r="E84" s="32"/>
      <c r="F84" s="27"/>
      <c r="G84" s="27"/>
      <c r="H84" s="27"/>
    </row>
    <row r="85" spans="1:10" ht="15.6" x14ac:dyDescent="0.3">
      <c r="A85" s="73" t="s">
        <v>185</v>
      </c>
      <c r="B85" s="73"/>
      <c r="C85" s="73"/>
      <c r="D85" s="73"/>
      <c r="E85" s="73"/>
      <c r="F85" s="73"/>
      <c r="G85" s="73"/>
      <c r="H85" s="73"/>
      <c r="I85" s="27"/>
      <c r="J85" s="27"/>
    </row>
    <row r="86" spans="1:10" x14ac:dyDescent="0.3">
      <c r="A86" s="27" t="s">
        <v>186</v>
      </c>
      <c r="B86" s="27" t="s">
        <v>193</v>
      </c>
      <c r="C86" s="32"/>
      <c r="D86" s="32"/>
      <c r="E86" s="32"/>
      <c r="F86" s="27"/>
      <c r="G86" s="27"/>
      <c r="H86" s="27"/>
      <c r="I86" s="27"/>
      <c r="J86" s="27"/>
    </row>
    <row r="87" spans="1:10" x14ac:dyDescent="0.3">
      <c r="A87" s="27" t="s">
        <v>187</v>
      </c>
      <c r="B87" s="27" t="s">
        <v>194</v>
      </c>
      <c r="C87" s="32"/>
      <c r="D87" s="32"/>
      <c r="E87" s="32"/>
      <c r="F87" s="27"/>
      <c r="G87" s="27"/>
      <c r="H87" s="27"/>
      <c r="I87" s="27"/>
      <c r="J87" s="27"/>
    </row>
    <row r="88" spans="1:10" x14ac:dyDescent="0.3">
      <c r="A88" s="27" t="s">
        <v>188</v>
      </c>
      <c r="B88" s="27" t="s">
        <v>195</v>
      </c>
      <c r="C88" s="32"/>
      <c r="D88" s="32"/>
      <c r="E88" s="32"/>
      <c r="F88" s="27"/>
      <c r="G88" s="27"/>
      <c r="H88" s="27"/>
      <c r="I88" s="27"/>
      <c r="J88" s="27"/>
    </row>
    <row r="89" spans="1:10" x14ac:dyDescent="0.3">
      <c r="A89" s="32"/>
      <c r="B89" s="32"/>
      <c r="C89" s="32"/>
      <c r="D89" s="32"/>
      <c r="E89" s="32"/>
      <c r="F89" s="27"/>
      <c r="G89" s="27"/>
      <c r="H89" s="27"/>
      <c r="I89" s="27"/>
      <c r="J89" s="27"/>
    </row>
    <row r="90" spans="1:10" ht="15.6" x14ac:dyDescent="0.3">
      <c r="A90" s="71" t="s">
        <v>189</v>
      </c>
      <c r="B90" s="32"/>
      <c r="C90" s="32"/>
      <c r="D90" s="32"/>
      <c r="E90" s="32"/>
      <c r="F90" s="27"/>
      <c r="G90" s="27"/>
      <c r="H90" s="27"/>
      <c r="I90" s="27"/>
      <c r="J90" s="27"/>
    </row>
    <row r="91" spans="1:10" x14ac:dyDescent="0.3">
      <c r="A91" s="27" t="s">
        <v>196</v>
      </c>
      <c r="B91" s="27"/>
      <c r="C91" s="27"/>
      <c r="D91" s="27"/>
      <c r="E91" s="27"/>
      <c r="F91" s="27"/>
      <c r="G91" s="27"/>
      <c r="H91" s="27"/>
      <c r="I91" s="27"/>
      <c r="J91" s="27"/>
    </row>
    <row r="92" spans="1:10" ht="28.5" customHeight="1" x14ac:dyDescent="0.3">
      <c r="A92" s="72" t="s">
        <v>197</v>
      </c>
      <c r="B92" s="72"/>
      <c r="C92" s="72"/>
      <c r="D92" s="72"/>
      <c r="E92" s="72"/>
      <c r="F92" s="72"/>
      <c r="G92" s="72"/>
      <c r="H92" s="72"/>
      <c r="I92" s="27"/>
      <c r="J92" s="27"/>
    </row>
    <row r="93" spans="1:10" x14ac:dyDescent="0.3">
      <c r="A93" s="27" t="s">
        <v>198</v>
      </c>
      <c r="B93" s="27"/>
      <c r="C93" s="27"/>
      <c r="D93" s="27"/>
      <c r="E93" s="27"/>
      <c r="F93" s="27"/>
      <c r="G93" s="27"/>
      <c r="H93" s="27"/>
      <c r="I93" s="27"/>
      <c r="J93" s="27"/>
    </row>
    <row r="94" spans="1:10" x14ac:dyDescent="0.3">
      <c r="A94" s="70" t="s">
        <v>190</v>
      </c>
      <c r="B94" s="27"/>
      <c r="C94" s="27"/>
      <c r="D94" s="27"/>
      <c r="E94" s="27"/>
      <c r="F94" s="27"/>
      <c r="G94" s="27"/>
      <c r="H94" s="27"/>
      <c r="I94" s="27"/>
      <c r="J94" s="27"/>
    </row>
    <row r="95" spans="1:10" x14ac:dyDescent="0.3">
      <c r="A95" s="27" t="s">
        <v>191</v>
      </c>
      <c r="B95" s="27"/>
      <c r="C95" s="27"/>
      <c r="D95" s="27"/>
      <c r="E95" s="27"/>
      <c r="F95" s="27"/>
      <c r="G95" s="27"/>
      <c r="H95" s="27"/>
      <c r="I95" s="27"/>
      <c r="J95" s="27"/>
    </row>
    <row r="96" spans="1:10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</row>
    <row r="97" spans="1:10" ht="15.6" x14ac:dyDescent="0.3">
      <c r="A97" s="71" t="s">
        <v>192</v>
      </c>
      <c r="B97" s="27"/>
      <c r="C97" s="27"/>
      <c r="D97" s="27"/>
      <c r="E97" s="27"/>
      <c r="F97" s="27"/>
      <c r="G97" s="27"/>
      <c r="H97" s="27"/>
      <c r="I97" s="27"/>
      <c r="J97" s="27"/>
    </row>
    <row r="98" spans="1:10" x14ac:dyDescent="0.3">
      <c r="A98" s="92"/>
      <c r="B98" s="92"/>
      <c r="C98" s="93"/>
      <c r="D98" s="93"/>
      <c r="E98" s="93"/>
      <c r="F98" s="93"/>
      <c r="G98" s="93"/>
      <c r="H98" s="27"/>
      <c r="I98" s="27"/>
      <c r="J98" s="27"/>
    </row>
    <row r="99" spans="1:10" x14ac:dyDescent="0.3">
      <c r="A99" s="91"/>
      <c r="B99" s="91"/>
      <c r="C99" s="94"/>
      <c r="D99" s="94"/>
      <c r="E99" s="94"/>
      <c r="F99" s="94"/>
      <c r="G99" s="94"/>
    </row>
    <row r="100" spans="1:10" x14ac:dyDescent="0.3">
      <c r="A100" s="91"/>
      <c r="B100" s="91"/>
      <c r="C100" s="94"/>
      <c r="D100" s="94"/>
      <c r="E100" s="94"/>
      <c r="F100" s="94"/>
      <c r="G100" s="94"/>
    </row>
    <row r="101" spans="1:10" x14ac:dyDescent="0.3">
      <c r="A101" s="91"/>
      <c r="B101" s="91"/>
      <c r="C101" s="94"/>
      <c r="D101" s="94"/>
      <c r="E101" s="94"/>
      <c r="F101" s="94"/>
      <c r="G101" s="94"/>
    </row>
    <row r="102" spans="1:10" x14ac:dyDescent="0.3">
      <c r="A102" s="91"/>
      <c r="B102" s="91"/>
      <c r="C102" s="94"/>
      <c r="D102" s="94"/>
      <c r="E102" s="94"/>
      <c r="F102" s="94"/>
      <c r="G102" s="94"/>
    </row>
    <row r="103" spans="1:10" x14ac:dyDescent="0.3">
      <c r="A103" s="91"/>
      <c r="B103" s="91"/>
      <c r="C103" s="94"/>
      <c r="D103" s="94"/>
      <c r="E103" s="94"/>
      <c r="F103" s="94"/>
      <c r="G103" s="94"/>
    </row>
    <row r="104" spans="1:10" x14ac:dyDescent="0.3">
      <c r="A104" s="91"/>
      <c r="B104" s="91"/>
      <c r="C104" s="94"/>
      <c r="D104" s="94"/>
      <c r="E104" s="94"/>
      <c r="F104" s="94"/>
      <c r="G104" s="94"/>
    </row>
    <row r="105" spans="1:10" x14ac:dyDescent="0.3">
      <c r="A105" s="91"/>
      <c r="B105" s="91"/>
      <c r="C105" s="94"/>
      <c r="D105" s="94"/>
      <c r="E105" s="94"/>
      <c r="F105" s="94"/>
      <c r="G105" s="94"/>
    </row>
    <row r="106" spans="1:10" x14ac:dyDescent="0.3">
      <c r="A106" s="91"/>
      <c r="B106" s="91"/>
      <c r="C106" s="94"/>
      <c r="D106" s="94"/>
      <c r="E106" s="94"/>
      <c r="F106" s="94"/>
      <c r="G106" s="94"/>
    </row>
    <row r="107" spans="1:10" x14ac:dyDescent="0.3">
      <c r="A107" s="91"/>
      <c r="B107" s="91"/>
      <c r="C107" s="94"/>
      <c r="D107" s="94"/>
      <c r="E107" s="94"/>
      <c r="F107" s="94"/>
      <c r="G107" s="94"/>
    </row>
    <row r="108" spans="1:10" x14ac:dyDescent="0.3">
      <c r="A108" s="91"/>
      <c r="B108" s="91"/>
      <c r="C108" s="94"/>
      <c r="D108" s="94"/>
      <c r="E108" s="94"/>
      <c r="F108" s="94"/>
      <c r="G108" s="94"/>
    </row>
    <row r="109" spans="1:10" x14ac:dyDescent="0.3">
      <c r="A109" s="91"/>
      <c r="B109" s="91"/>
      <c r="C109" s="94"/>
      <c r="D109" s="94"/>
      <c r="E109" s="94"/>
      <c r="F109" s="94"/>
      <c r="G109" s="94"/>
    </row>
  </sheetData>
  <mergeCells count="69">
    <mergeCell ref="A29:B29"/>
    <mergeCell ref="A30:B30"/>
    <mergeCell ref="C29:E29"/>
    <mergeCell ref="C30:E30"/>
    <mergeCell ref="F29:H29"/>
    <mergeCell ref="F30:H30"/>
    <mergeCell ref="A107:B107"/>
    <mergeCell ref="A108:B108"/>
    <mergeCell ref="A109:B109"/>
    <mergeCell ref="C99:G99"/>
    <mergeCell ref="C100:G100"/>
    <mergeCell ref="C101:G101"/>
    <mergeCell ref="C102:G102"/>
    <mergeCell ref="C103:G103"/>
    <mergeCell ref="C104:G104"/>
    <mergeCell ref="C105:G105"/>
    <mergeCell ref="C106:G106"/>
    <mergeCell ref="C107:G107"/>
    <mergeCell ref="C108:G108"/>
    <mergeCell ref="C109:G109"/>
    <mergeCell ref="A102:B102"/>
    <mergeCell ref="A103:B103"/>
    <mergeCell ref="A104:B104"/>
    <mergeCell ref="A105:B105"/>
    <mergeCell ref="A106:B106"/>
    <mergeCell ref="A98:B98"/>
    <mergeCell ref="C98:G98"/>
    <mergeCell ref="A99:B99"/>
    <mergeCell ref="A100:B100"/>
    <mergeCell ref="A101:B101"/>
    <mergeCell ref="B10:H10"/>
    <mergeCell ref="A12:E12"/>
    <mergeCell ref="A28:E28"/>
    <mergeCell ref="B6:H6"/>
    <mergeCell ref="B7:H7"/>
    <mergeCell ref="B8:H8"/>
    <mergeCell ref="B9:H9"/>
    <mergeCell ref="A41:H41"/>
    <mergeCell ref="A44:H44"/>
    <mergeCell ref="E32:G32"/>
    <mergeCell ref="A33:B33"/>
    <mergeCell ref="A35:B35"/>
    <mergeCell ref="A39:H39"/>
    <mergeCell ref="C32:D32"/>
    <mergeCell ref="C33:D33"/>
    <mergeCell ref="A52:C52"/>
    <mergeCell ref="E52:H52"/>
    <mergeCell ref="A53:C53"/>
    <mergeCell ref="E53:H53"/>
    <mergeCell ref="A47:C47"/>
    <mergeCell ref="E47:H47"/>
    <mergeCell ref="A48:C48"/>
    <mergeCell ref="A49:C49"/>
    <mergeCell ref="A92:H92"/>
    <mergeCell ref="A85:H85"/>
    <mergeCell ref="A1:B4"/>
    <mergeCell ref="A58:C58"/>
    <mergeCell ref="E58:H58"/>
    <mergeCell ref="A59:C59"/>
    <mergeCell ref="E59:H59"/>
    <mergeCell ref="A37:B37"/>
    <mergeCell ref="A54:C54"/>
    <mergeCell ref="E54:H54"/>
    <mergeCell ref="A56:C56"/>
    <mergeCell ref="E56:H56"/>
    <mergeCell ref="A57:C57"/>
    <mergeCell ref="E57:H57"/>
    <mergeCell ref="A51:B51"/>
    <mergeCell ref="E51:H51"/>
  </mergeCells>
  <dataValidations count="4">
    <dataValidation type="list" allowBlank="1" showInputMessage="1" showErrorMessage="1" sqref="B10" xr:uid="{917D1CAF-E5E1-48F3-980C-979D24A7EDA4}">
      <formula1>$U$1:$U$2</formula1>
    </dataValidation>
    <dataValidation type="list" allowBlank="1" showInputMessage="1" showErrorMessage="1" sqref="F49:H49" xr:uid="{B29AE50E-D6E8-4176-B795-AFEDFA5588D1}">
      <formula1>$L$50:$M$50</formula1>
    </dataValidation>
    <dataValidation type="list" allowBlank="1" showInputMessage="1" showErrorMessage="1" sqref="C51" xr:uid="{5506432B-02DB-47D7-B661-11784482F689}">
      <formula1>$W$1:$W$3</formula1>
    </dataValidation>
    <dataValidation type="list" allowBlank="1" showInputMessage="1" showErrorMessage="1" sqref="E48:E49" xr:uid="{A46B420A-A9A3-4C84-926A-45355C66C81E}">
      <formula1>$V$1:$V$2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0329C-AE91-454F-981E-D18D3C19B325}">
  <dimension ref="A1:S133"/>
  <sheetViews>
    <sheetView workbookViewId="0">
      <selection activeCell="H24" sqref="H24"/>
    </sheetView>
  </sheetViews>
  <sheetFormatPr defaultRowHeight="14.4" x14ac:dyDescent="0.3"/>
  <cols>
    <col min="1" max="1" width="31.33203125" bestFit="1" customWidth="1"/>
    <col min="2" max="2" width="25.6640625" bestFit="1" customWidth="1"/>
    <col min="3" max="3" width="26.5546875" bestFit="1" customWidth="1"/>
    <col min="4" max="4" width="16.33203125" bestFit="1" customWidth="1"/>
    <col min="5" max="5" width="16.33203125" customWidth="1"/>
    <col min="6" max="6" width="31.33203125" bestFit="1" customWidth="1"/>
    <col min="7" max="8" width="16.33203125" customWidth="1"/>
    <col min="9" max="9" width="22.33203125" bestFit="1" customWidth="1"/>
    <col min="10" max="10" width="22.33203125" customWidth="1"/>
    <col min="11" max="11" width="9" customWidth="1"/>
    <col min="12" max="12" width="12.6640625" bestFit="1" customWidth="1"/>
    <col min="13" max="13" width="31.44140625" bestFit="1" customWidth="1"/>
    <col min="14" max="14" width="23" customWidth="1"/>
    <col min="15" max="15" width="9.44140625" style="22" customWidth="1"/>
    <col min="16" max="16" width="4.5546875" style="22" bestFit="1" customWidth="1"/>
    <col min="17" max="17" width="5" style="22" bestFit="1" customWidth="1"/>
    <col min="18" max="18" width="5" style="22" customWidth="1"/>
  </cols>
  <sheetData>
    <row r="1" spans="1:18" x14ac:dyDescent="0.3">
      <c r="C1" t="s">
        <v>0</v>
      </c>
      <c r="D1" t="s">
        <v>1</v>
      </c>
      <c r="F1" s="1" t="s">
        <v>4</v>
      </c>
      <c r="G1" s="7">
        <f>SUM(C73:C128)</f>
        <v>0</v>
      </c>
    </row>
    <row r="2" spans="1:18" x14ac:dyDescent="0.3">
      <c r="A2" t="s">
        <v>5</v>
      </c>
      <c r="B2" s="4"/>
      <c r="F2" s="1" t="s">
        <v>6</v>
      </c>
      <c r="G2" s="6" t="e">
        <f>AVERAGE(D73:D128)</f>
        <v>#DIV/0!</v>
      </c>
      <c r="R2" s="23"/>
    </row>
    <row r="3" spans="1:18" x14ac:dyDescent="0.3">
      <c r="A3" t="s">
        <v>7</v>
      </c>
      <c r="B3" s="3">
        <f>SUM(B2*0.2)</f>
        <v>0</v>
      </c>
      <c r="C3">
        <v>0</v>
      </c>
      <c r="F3" s="1" t="s">
        <v>2</v>
      </c>
      <c r="G3" s="5"/>
      <c r="R3" s="23"/>
    </row>
    <row r="4" spans="1:18" x14ac:dyDescent="0.3">
      <c r="A4" t="s">
        <v>8</v>
      </c>
      <c r="B4" s="3">
        <f>SUM(B2-B3)</f>
        <v>0</v>
      </c>
      <c r="C4">
        <v>15</v>
      </c>
      <c r="D4" s="9">
        <f>B4/C4</f>
        <v>0</v>
      </c>
      <c r="F4" s="1" t="s">
        <v>9</v>
      </c>
      <c r="G4" s="6" t="e">
        <f>QUARTILE(E73:E127,1)</f>
        <v>#NUM!</v>
      </c>
      <c r="R4" s="23"/>
    </row>
    <row r="5" spans="1:18" x14ac:dyDescent="0.3">
      <c r="B5" s="3"/>
      <c r="D5" s="3"/>
      <c r="F5" s="1" t="s">
        <v>10</v>
      </c>
      <c r="G5" s="6" t="e">
        <f>AVERAGE(F74:F128)</f>
        <v>#NUM!</v>
      </c>
      <c r="R5" s="23"/>
    </row>
    <row r="6" spans="1:18" x14ac:dyDescent="0.3">
      <c r="C6" t="s">
        <v>0</v>
      </c>
      <c r="D6" t="s">
        <v>1</v>
      </c>
      <c r="F6" s="1" t="s">
        <v>11</v>
      </c>
      <c r="G6" s="6" t="e">
        <f>G5/G2</f>
        <v>#NUM!</v>
      </c>
      <c r="R6" s="23"/>
    </row>
    <row r="7" spans="1:18" x14ac:dyDescent="0.3">
      <c r="A7" t="s">
        <v>12</v>
      </c>
      <c r="B7" s="4"/>
      <c r="C7">
        <v>10</v>
      </c>
      <c r="D7" s="20">
        <f>B7/C7</f>
        <v>0</v>
      </c>
      <c r="G7" s="10"/>
      <c r="R7" s="23"/>
    </row>
    <row r="8" spans="1:18" x14ac:dyDescent="0.3">
      <c r="A8" t="s">
        <v>199</v>
      </c>
      <c r="B8" s="4"/>
      <c r="E8" s="3"/>
      <c r="R8" s="23"/>
    </row>
    <row r="9" spans="1:18" x14ac:dyDescent="0.3">
      <c r="F9" t="s">
        <v>13</v>
      </c>
      <c r="G9" s="5"/>
      <c r="J9" s="1"/>
      <c r="R9" s="23"/>
    </row>
    <row r="10" spans="1:18" x14ac:dyDescent="0.3">
      <c r="B10" s="1" t="s">
        <v>14</v>
      </c>
      <c r="C10" s="1"/>
      <c r="F10" t="s">
        <v>15</v>
      </c>
      <c r="G10" s="6" t="e">
        <f>G11/I11</f>
        <v>#DIV/0!</v>
      </c>
      <c r="J10" s="8"/>
      <c r="R10" s="23"/>
    </row>
    <row r="11" spans="1:18" x14ac:dyDescent="0.3">
      <c r="A11" s="2" t="s">
        <v>16</v>
      </c>
      <c r="B11" s="5"/>
      <c r="C11" s="2"/>
      <c r="F11" t="s">
        <v>17</v>
      </c>
      <c r="G11" s="68"/>
      <c r="H11" t="s">
        <v>18</v>
      </c>
      <c r="I11" s="68"/>
      <c r="J11" s="3"/>
      <c r="R11" s="23"/>
    </row>
    <row r="12" spans="1:18" x14ac:dyDescent="0.3">
      <c r="A12" s="2" t="s">
        <v>19</v>
      </c>
      <c r="B12" s="5"/>
      <c r="C12" s="2"/>
      <c r="F12" t="s">
        <v>180</v>
      </c>
      <c r="G12" t="e">
        <f>G9/G10</f>
        <v>#DIV/0!</v>
      </c>
      <c r="R12" s="23"/>
    </row>
    <row r="13" spans="1:18" x14ac:dyDescent="0.3">
      <c r="A13" s="2" t="s">
        <v>20</v>
      </c>
      <c r="B13" s="5"/>
      <c r="C13" s="2"/>
      <c r="F13" t="s">
        <v>169</v>
      </c>
      <c r="G13" s="69"/>
      <c r="J13" s="15" t="s">
        <v>170</v>
      </c>
      <c r="R13" s="23"/>
    </row>
    <row r="14" spans="1:18" x14ac:dyDescent="0.3">
      <c r="A14" s="2" t="s">
        <v>21</v>
      </c>
      <c r="B14" s="5"/>
      <c r="C14" s="2"/>
      <c r="F14" s="1" t="s">
        <v>179</v>
      </c>
      <c r="G14" s="67" t="e">
        <f>G2*(G12/60)</f>
        <v>#DIV/0!</v>
      </c>
      <c r="R14" s="23"/>
    </row>
    <row r="15" spans="1:18" x14ac:dyDescent="0.3">
      <c r="A15" s="2" t="s">
        <v>22</v>
      </c>
      <c r="B15" s="5"/>
      <c r="C15" s="2"/>
      <c r="F15" s="1"/>
      <c r="G15" s="8"/>
      <c r="H15" s="65"/>
      <c r="R15" s="23"/>
    </row>
    <row r="16" spans="1:18" x14ac:dyDescent="0.3">
      <c r="A16" s="2" t="s">
        <v>23</v>
      </c>
      <c r="B16" s="5"/>
      <c r="C16" s="2"/>
      <c r="F16" s="2" t="s">
        <v>209</v>
      </c>
      <c r="G16">
        <f>(B7*B8)/10000</f>
        <v>0</v>
      </c>
      <c r="H16" s="65"/>
      <c r="R16" s="23"/>
    </row>
    <row r="17" spans="1:18" ht="15.6" x14ac:dyDescent="0.3">
      <c r="A17" s="2" t="s">
        <v>24</v>
      </c>
      <c r="B17" s="5"/>
      <c r="C17" s="2"/>
      <c r="F17" s="2"/>
      <c r="G17" s="66"/>
      <c r="H17" s="65"/>
      <c r="J17" s="3"/>
      <c r="R17" s="23"/>
    </row>
    <row r="18" spans="1:18" x14ac:dyDescent="0.3">
      <c r="A18" s="2" t="s">
        <v>25</v>
      </c>
      <c r="B18" s="5"/>
      <c r="C18" s="2"/>
      <c r="F18" s="2"/>
      <c r="R18" s="23"/>
    </row>
    <row r="19" spans="1:18" x14ac:dyDescent="0.3">
      <c r="A19" s="2" t="s">
        <v>26</v>
      </c>
      <c r="B19" s="5"/>
      <c r="C19" s="2"/>
      <c r="F19" s="19"/>
      <c r="G19" s="67"/>
      <c r="R19" s="23"/>
    </row>
    <row r="20" spans="1:18" x14ac:dyDescent="0.3">
      <c r="A20" s="2" t="s">
        <v>27</v>
      </c>
      <c r="B20" s="5"/>
      <c r="C20" s="2"/>
      <c r="R20" s="23"/>
    </row>
    <row r="21" spans="1:18" x14ac:dyDescent="0.3">
      <c r="A21" s="2" t="s">
        <v>28</v>
      </c>
      <c r="B21" s="5"/>
      <c r="C21" s="2"/>
      <c r="R21" s="23"/>
    </row>
    <row r="22" spans="1:18" x14ac:dyDescent="0.3">
      <c r="A22" s="2" t="s">
        <v>29</v>
      </c>
      <c r="B22" s="5"/>
      <c r="C22" s="2"/>
      <c r="R22" s="23"/>
    </row>
    <row r="23" spans="1:18" x14ac:dyDescent="0.3">
      <c r="A23" s="2" t="s">
        <v>30</v>
      </c>
      <c r="B23" s="5"/>
      <c r="C23" s="2"/>
      <c r="R23" s="23"/>
    </row>
    <row r="24" spans="1:18" x14ac:dyDescent="0.3">
      <c r="A24" s="2" t="s">
        <v>31</v>
      </c>
      <c r="B24" s="5"/>
      <c r="C24" s="2"/>
      <c r="R24" s="23"/>
    </row>
    <row r="25" spans="1:18" x14ac:dyDescent="0.3">
      <c r="A25" s="2" t="s">
        <v>32</v>
      </c>
      <c r="B25" s="5"/>
      <c r="C25" s="2"/>
      <c r="R25" s="23"/>
    </row>
    <row r="26" spans="1:18" x14ac:dyDescent="0.3">
      <c r="A26" s="2" t="s">
        <v>33</v>
      </c>
      <c r="B26" s="5"/>
      <c r="C26" s="2"/>
      <c r="D26" s="11"/>
      <c r="R26" s="23"/>
    </row>
    <row r="27" spans="1:18" x14ac:dyDescent="0.3">
      <c r="A27" s="2" t="s">
        <v>34</v>
      </c>
      <c r="B27" s="5"/>
      <c r="C27" s="2"/>
      <c r="R27" s="23"/>
    </row>
    <row r="28" spans="1:18" x14ac:dyDescent="0.3">
      <c r="A28" s="2" t="s">
        <v>35</v>
      </c>
      <c r="B28" s="5"/>
      <c r="C28" s="2"/>
      <c r="R28" s="23"/>
    </row>
    <row r="29" spans="1:18" x14ac:dyDescent="0.3">
      <c r="A29" s="2" t="s">
        <v>36</v>
      </c>
      <c r="B29" s="5"/>
      <c r="C29" s="2"/>
      <c r="R29" s="23"/>
    </row>
    <row r="30" spans="1:18" x14ac:dyDescent="0.3">
      <c r="A30" s="2" t="s">
        <v>37</v>
      </c>
      <c r="B30" s="5"/>
      <c r="C30" s="2"/>
      <c r="R30" s="23"/>
    </row>
    <row r="31" spans="1:18" x14ac:dyDescent="0.3">
      <c r="A31" s="2" t="s">
        <v>38</v>
      </c>
      <c r="B31" s="5"/>
      <c r="C31" s="2"/>
      <c r="R31" s="23"/>
    </row>
    <row r="32" spans="1:18" x14ac:dyDescent="0.3">
      <c r="A32" s="2" t="s">
        <v>39</v>
      </c>
      <c r="B32" s="5"/>
      <c r="C32" s="2"/>
      <c r="R32" s="23"/>
    </row>
    <row r="33" spans="1:18" x14ac:dyDescent="0.3">
      <c r="A33" s="2" t="s">
        <v>40</v>
      </c>
      <c r="B33" s="5"/>
      <c r="C33" s="2"/>
      <c r="R33" s="23"/>
    </row>
    <row r="34" spans="1:18" x14ac:dyDescent="0.3">
      <c r="A34" s="2" t="s">
        <v>41</v>
      </c>
      <c r="B34" s="5"/>
      <c r="C34" s="2"/>
      <c r="R34" s="23"/>
    </row>
    <row r="35" spans="1:18" x14ac:dyDescent="0.3">
      <c r="A35" s="2" t="s">
        <v>42</v>
      </c>
      <c r="B35" s="12"/>
      <c r="C35" s="2"/>
      <c r="R35" s="23"/>
    </row>
    <row r="36" spans="1:18" ht="15.6" x14ac:dyDescent="0.3">
      <c r="A36" s="2" t="s">
        <v>43</v>
      </c>
      <c r="B36" s="12"/>
      <c r="C36" s="2"/>
      <c r="E36" s="13"/>
      <c r="R36" s="23"/>
    </row>
    <row r="37" spans="1:18" ht="15.6" x14ac:dyDescent="0.3">
      <c r="A37" s="2" t="s">
        <v>44</v>
      </c>
      <c r="B37" s="14"/>
      <c r="C37" s="2"/>
      <c r="D37" s="13"/>
      <c r="E37" s="13"/>
      <c r="H37" s="13"/>
      <c r="I37" s="13"/>
      <c r="J37" s="13"/>
      <c r="R37" s="23"/>
    </row>
    <row r="38" spans="1:18" ht="15.6" x14ac:dyDescent="0.3">
      <c r="A38" s="2" t="s">
        <v>45</v>
      </c>
      <c r="B38" s="14"/>
      <c r="C38" s="13"/>
      <c r="D38" s="13"/>
      <c r="F38" s="13"/>
      <c r="G38" s="13"/>
      <c r="H38" s="13"/>
      <c r="I38" s="13"/>
      <c r="J38" s="13"/>
      <c r="R38" s="23"/>
    </row>
    <row r="39" spans="1:18" ht="15.6" x14ac:dyDescent="0.3">
      <c r="A39" s="2" t="s">
        <v>46</v>
      </c>
      <c r="B39" s="5"/>
      <c r="F39" s="13"/>
      <c r="G39" s="13"/>
      <c r="R39" s="23"/>
    </row>
    <row r="40" spans="1:18" s="13" customFormat="1" ht="15.6" x14ac:dyDescent="0.3">
      <c r="A40" s="2" t="s">
        <v>47</v>
      </c>
      <c r="B40" s="5"/>
      <c r="C40"/>
      <c r="D40"/>
      <c r="E40"/>
      <c r="F40"/>
      <c r="G40"/>
      <c r="H40"/>
      <c r="I40"/>
      <c r="J40"/>
      <c r="R40" s="23"/>
    </row>
    <row r="41" spans="1:18" s="13" customFormat="1" ht="15.6" x14ac:dyDescent="0.3">
      <c r="A41" s="2" t="s">
        <v>48</v>
      </c>
      <c r="B41" s="5"/>
      <c r="C41"/>
      <c r="D41"/>
      <c r="E41"/>
      <c r="F41"/>
      <c r="G41"/>
      <c r="H41"/>
      <c r="I41"/>
      <c r="J41"/>
      <c r="R41" s="23"/>
    </row>
    <row r="42" spans="1:18" x14ac:dyDescent="0.3">
      <c r="A42" s="2" t="s">
        <v>49</v>
      </c>
      <c r="B42" s="5"/>
      <c r="R42" s="23"/>
    </row>
    <row r="43" spans="1:18" x14ac:dyDescent="0.3">
      <c r="A43" s="2" t="s">
        <v>50</v>
      </c>
      <c r="B43" s="5"/>
      <c r="R43" s="23"/>
    </row>
    <row r="44" spans="1:18" x14ac:dyDescent="0.3">
      <c r="A44" s="2" t="s">
        <v>51</v>
      </c>
      <c r="B44" s="5"/>
      <c r="R44" s="23"/>
    </row>
    <row r="45" spans="1:18" x14ac:dyDescent="0.3">
      <c r="A45" s="2" t="s">
        <v>52</v>
      </c>
      <c r="B45" s="5"/>
      <c r="R45" s="23"/>
    </row>
    <row r="46" spans="1:18" x14ac:dyDescent="0.3">
      <c r="A46" s="2" t="s">
        <v>53</v>
      </c>
      <c r="B46" s="5"/>
      <c r="R46" s="23"/>
    </row>
    <row r="47" spans="1:18" x14ac:dyDescent="0.3">
      <c r="A47" s="2" t="s">
        <v>54</v>
      </c>
      <c r="B47" s="5"/>
      <c r="R47" s="23"/>
    </row>
    <row r="48" spans="1:18" x14ac:dyDescent="0.3">
      <c r="A48" s="2" t="s">
        <v>55</v>
      </c>
      <c r="B48" s="5"/>
      <c r="R48" s="23"/>
    </row>
    <row r="49" spans="1:18" x14ac:dyDescent="0.3">
      <c r="A49" s="2" t="s">
        <v>56</v>
      </c>
      <c r="B49" s="5"/>
      <c r="R49" s="23"/>
    </row>
    <row r="50" spans="1:18" x14ac:dyDescent="0.3">
      <c r="A50" s="2" t="s">
        <v>57</v>
      </c>
      <c r="B50" s="5"/>
      <c r="R50" s="23"/>
    </row>
    <row r="51" spans="1:18" x14ac:dyDescent="0.3">
      <c r="A51" s="2" t="s">
        <v>58</v>
      </c>
      <c r="B51" s="5"/>
      <c r="R51" s="23"/>
    </row>
    <row r="52" spans="1:18" x14ac:dyDescent="0.3">
      <c r="A52" s="2" t="s">
        <v>59</v>
      </c>
      <c r="B52" s="5"/>
      <c r="R52" s="23"/>
    </row>
    <row r="53" spans="1:18" x14ac:dyDescent="0.3">
      <c r="A53" s="2" t="s">
        <v>60</v>
      </c>
      <c r="B53" s="5"/>
      <c r="R53" s="23"/>
    </row>
    <row r="54" spans="1:18" x14ac:dyDescent="0.3">
      <c r="A54" s="2" t="s">
        <v>61</v>
      </c>
      <c r="B54" s="5"/>
      <c r="R54" s="23"/>
    </row>
    <row r="55" spans="1:18" x14ac:dyDescent="0.3">
      <c r="A55" s="2" t="s">
        <v>62</v>
      </c>
      <c r="B55" s="5"/>
      <c r="R55" s="23"/>
    </row>
    <row r="56" spans="1:18" x14ac:dyDescent="0.3">
      <c r="A56" s="2" t="s">
        <v>63</v>
      </c>
      <c r="B56" s="5"/>
      <c r="R56" s="23"/>
    </row>
    <row r="57" spans="1:18" x14ac:dyDescent="0.3">
      <c r="A57" s="2" t="s">
        <v>64</v>
      </c>
      <c r="B57" s="5"/>
      <c r="R57" s="23"/>
    </row>
    <row r="58" spans="1:18" x14ac:dyDescent="0.3">
      <c r="A58" s="2" t="s">
        <v>65</v>
      </c>
      <c r="B58" s="5"/>
    </row>
    <row r="59" spans="1:18" x14ac:dyDescent="0.3">
      <c r="A59" s="2" t="s">
        <v>66</v>
      </c>
      <c r="B59" s="5"/>
    </row>
    <row r="60" spans="1:18" x14ac:dyDescent="0.3">
      <c r="A60" s="2" t="s">
        <v>67</v>
      </c>
      <c r="B60" s="5"/>
    </row>
    <row r="61" spans="1:18" x14ac:dyDescent="0.3">
      <c r="A61" s="2" t="s">
        <v>68</v>
      </c>
      <c r="B61" s="5"/>
    </row>
    <row r="62" spans="1:18" x14ac:dyDescent="0.3">
      <c r="A62" s="2" t="s">
        <v>69</v>
      </c>
      <c r="B62" s="5"/>
    </row>
    <row r="63" spans="1:18" x14ac:dyDescent="0.3">
      <c r="A63" s="2" t="s">
        <v>70</v>
      </c>
      <c r="B63" s="5"/>
    </row>
    <row r="64" spans="1:18" x14ac:dyDescent="0.3">
      <c r="A64" s="2" t="s">
        <v>71</v>
      </c>
      <c r="B64" s="5"/>
    </row>
    <row r="65" spans="1:19" x14ac:dyDescent="0.3">
      <c r="A65" s="2" t="s">
        <v>52</v>
      </c>
      <c r="B65" s="5"/>
    </row>
    <row r="66" spans="1:19" x14ac:dyDescent="0.3">
      <c r="A66" s="2" t="s">
        <v>72</v>
      </c>
      <c r="B66" s="5"/>
    </row>
    <row r="67" spans="1:19" x14ac:dyDescent="0.3">
      <c r="A67" s="2" t="s">
        <v>94</v>
      </c>
      <c r="B67" s="5"/>
    </row>
    <row r="68" spans="1:19" x14ac:dyDescent="0.3">
      <c r="A68" s="2" t="s">
        <v>95</v>
      </c>
      <c r="B68" s="5"/>
    </row>
    <row r="69" spans="1:19" x14ac:dyDescent="0.3">
      <c r="A69" s="2" t="s">
        <v>96</v>
      </c>
      <c r="B69" s="5"/>
    </row>
    <row r="70" spans="1:19" x14ac:dyDescent="0.3">
      <c r="A70" s="2" t="s">
        <v>97</v>
      </c>
      <c r="B70" s="5"/>
    </row>
    <row r="72" spans="1:19" x14ac:dyDescent="0.3">
      <c r="A72" s="58" t="s">
        <v>84</v>
      </c>
      <c r="B72" s="58" t="s">
        <v>92</v>
      </c>
      <c r="C72" s="58" t="s">
        <v>93</v>
      </c>
      <c r="D72" s="58"/>
      <c r="E72" s="22"/>
      <c r="O72"/>
      <c r="S72" s="22"/>
    </row>
    <row r="73" spans="1:19" x14ac:dyDescent="0.3">
      <c r="A73" s="59">
        <v>1</v>
      </c>
      <c r="B73" s="60">
        <f t="shared" ref="B73:B132" si="0">$G$3</f>
        <v>0</v>
      </c>
      <c r="C73" s="60">
        <f>1000*B11/51044.6</f>
        <v>0</v>
      </c>
      <c r="D73" s="61" t="str">
        <f>IF(C73=0,"",C73)</f>
        <v/>
      </c>
      <c r="E73" s="61" t="str">
        <f>IF(C73=0,"",(D73+0.00001*A73))</f>
        <v/>
      </c>
      <c r="F73" s="22"/>
    </row>
    <row r="74" spans="1:19" x14ac:dyDescent="0.3">
      <c r="A74" s="59">
        <v>2</v>
      </c>
      <c r="B74" s="60">
        <f t="shared" si="0"/>
        <v>0</v>
      </c>
      <c r="C74" s="60">
        <f t="shared" ref="C74:C132" si="1">1000*B12/51044.6</f>
        <v>0</v>
      </c>
      <c r="D74" s="61" t="str">
        <f t="shared" ref="D74:D132" si="2">IF(C74=0,"",C74)</f>
        <v/>
      </c>
      <c r="E74" s="61" t="str">
        <f t="shared" ref="E74:E132" si="3">IF(C74=0,"",(D74+0.00001*A74))</f>
        <v/>
      </c>
      <c r="F74" s="61" t="e">
        <f>IF(E73&lt;=$G$4,E73,"")</f>
        <v>#NUM!</v>
      </c>
    </row>
    <row r="75" spans="1:19" x14ac:dyDescent="0.3">
      <c r="A75" s="59">
        <v>3</v>
      </c>
      <c r="B75" s="60">
        <f t="shared" si="0"/>
        <v>0</v>
      </c>
      <c r="C75" s="60">
        <f t="shared" si="1"/>
        <v>0</v>
      </c>
      <c r="D75" s="61" t="str">
        <f t="shared" si="2"/>
        <v/>
      </c>
      <c r="E75" s="61" t="str">
        <f t="shared" si="3"/>
        <v/>
      </c>
      <c r="F75" s="61" t="e">
        <f>IF(E74&lt;=$G$4,E74,"")</f>
        <v>#NUM!</v>
      </c>
    </row>
    <row r="76" spans="1:19" x14ac:dyDescent="0.3">
      <c r="A76" s="59">
        <v>4</v>
      </c>
      <c r="B76" s="60">
        <f t="shared" si="0"/>
        <v>0</v>
      </c>
      <c r="C76" s="60">
        <f t="shared" si="1"/>
        <v>0</v>
      </c>
      <c r="D76" s="61" t="str">
        <f t="shared" si="2"/>
        <v/>
      </c>
      <c r="E76" s="61" t="str">
        <f t="shared" si="3"/>
        <v/>
      </c>
      <c r="F76" s="61" t="e">
        <f>IF(E75&lt;=$G$4,E75,"")</f>
        <v>#NUM!</v>
      </c>
    </row>
    <row r="77" spans="1:19" x14ac:dyDescent="0.3">
      <c r="A77" s="59">
        <v>5</v>
      </c>
      <c r="B77" s="60">
        <f t="shared" si="0"/>
        <v>0</v>
      </c>
      <c r="C77" s="60">
        <f t="shared" si="1"/>
        <v>0</v>
      </c>
      <c r="D77" s="61" t="str">
        <f t="shared" si="2"/>
        <v/>
      </c>
      <c r="E77" s="61" t="str">
        <f t="shared" si="3"/>
        <v/>
      </c>
      <c r="F77" s="61" t="e">
        <f t="shared" ref="F77:F133" si="4">IF(E76&lt;=$G$4,E76,"")</f>
        <v>#NUM!</v>
      </c>
    </row>
    <row r="78" spans="1:19" x14ac:dyDescent="0.3">
      <c r="A78" s="59">
        <v>6</v>
      </c>
      <c r="B78" s="60">
        <f t="shared" si="0"/>
        <v>0</v>
      </c>
      <c r="C78" s="60">
        <f t="shared" si="1"/>
        <v>0</v>
      </c>
      <c r="D78" s="61" t="str">
        <f t="shared" si="2"/>
        <v/>
      </c>
      <c r="E78" s="61" t="str">
        <f t="shared" si="3"/>
        <v/>
      </c>
      <c r="F78" s="61" t="e">
        <f t="shared" si="4"/>
        <v>#NUM!</v>
      </c>
    </row>
    <row r="79" spans="1:19" x14ac:dyDescent="0.3">
      <c r="A79" s="59">
        <v>7</v>
      </c>
      <c r="B79" s="60">
        <f t="shared" si="0"/>
        <v>0</v>
      </c>
      <c r="C79" s="60">
        <f t="shared" si="1"/>
        <v>0</v>
      </c>
      <c r="D79" s="61" t="str">
        <f t="shared" si="2"/>
        <v/>
      </c>
      <c r="E79" s="61" t="str">
        <f t="shared" si="3"/>
        <v/>
      </c>
      <c r="F79" s="61" t="e">
        <f t="shared" si="4"/>
        <v>#NUM!</v>
      </c>
    </row>
    <row r="80" spans="1:19" x14ac:dyDescent="0.3">
      <c r="A80" s="59">
        <v>8</v>
      </c>
      <c r="B80" s="60">
        <f t="shared" si="0"/>
        <v>0</v>
      </c>
      <c r="C80" s="60">
        <f t="shared" si="1"/>
        <v>0</v>
      </c>
      <c r="D80" s="61" t="str">
        <f t="shared" si="2"/>
        <v/>
      </c>
      <c r="E80" s="61" t="str">
        <f t="shared" si="3"/>
        <v/>
      </c>
      <c r="F80" s="61" t="e">
        <f t="shared" si="4"/>
        <v>#NUM!</v>
      </c>
    </row>
    <row r="81" spans="1:6" x14ac:dyDescent="0.3">
      <c r="A81" s="59">
        <v>9</v>
      </c>
      <c r="B81" s="60">
        <f t="shared" si="0"/>
        <v>0</v>
      </c>
      <c r="C81" s="60">
        <f t="shared" si="1"/>
        <v>0</v>
      </c>
      <c r="D81" s="61" t="str">
        <f t="shared" si="2"/>
        <v/>
      </c>
      <c r="E81" s="61" t="str">
        <f t="shared" si="3"/>
        <v/>
      </c>
      <c r="F81" s="61" t="e">
        <f t="shared" si="4"/>
        <v>#NUM!</v>
      </c>
    </row>
    <row r="82" spans="1:6" x14ac:dyDescent="0.3">
      <c r="A82" s="59">
        <v>10</v>
      </c>
      <c r="B82" s="60">
        <f t="shared" si="0"/>
        <v>0</v>
      </c>
      <c r="C82" s="60">
        <f>1000*B20/51044.6</f>
        <v>0</v>
      </c>
      <c r="D82" s="61" t="str">
        <f t="shared" si="2"/>
        <v/>
      </c>
      <c r="E82" s="61" t="str">
        <f t="shared" si="3"/>
        <v/>
      </c>
      <c r="F82" s="61" t="e">
        <f t="shared" si="4"/>
        <v>#NUM!</v>
      </c>
    </row>
    <row r="83" spans="1:6" x14ac:dyDescent="0.3">
      <c r="A83" s="59">
        <v>11</v>
      </c>
      <c r="B83" s="60">
        <f t="shared" si="0"/>
        <v>0</v>
      </c>
      <c r="C83" s="60">
        <f t="shared" si="1"/>
        <v>0</v>
      </c>
      <c r="D83" s="61" t="str">
        <f t="shared" si="2"/>
        <v/>
      </c>
      <c r="E83" s="61" t="str">
        <f t="shared" si="3"/>
        <v/>
      </c>
      <c r="F83" s="61" t="e">
        <f t="shared" si="4"/>
        <v>#NUM!</v>
      </c>
    </row>
    <row r="84" spans="1:6" x14ac:dyDescent="0.3">
      <c r="A84" s="59">
        <v>12</v>
      </c>
      <c r="B84" s="60">
        <f t="shared" si="0"/>
        <v>0</v>
      </c>
      <c r="C84" s="60">
        <f t="shared" si="1"/>
        <v>0</v>
      </c>
      <c r="D84" s="61" t="str">
        <f t="shared" si="2"/>
        <v/>
      </c>
      <c r="E84" s="61" t="str">
        <f t="shared" si="3"/>
        <v/>
      </c>
      <c r="F84" s="61" t="e">
        <f t="shared" si="4"/>
        <v>#NUM!</v>
      </c>
    </row>
    <row r="85" spans="1:6" x14ac:dyDescent="0.3">
      <c r="A85" s="59">
        <v>13</v>
      </c>
      <c r="B85" s="60">
        <f t="shared" si="0"/>
        <v>0</v>
      </c>
      <c r="C85" s="60">
        <f t="shared" si="1"/>
        <v>0</v>
      </c>
      <c r="D85" s="61" t="str">
        <f t="shared" si="2"/>
        <v/>
      </c>
      <c r="E85" s="61" t="str">
        <f t="shared" si="3"/>
        <v/>
      </c>
      <c r="F85" s="61" t="e">
        <f t="shared" si="4"/>
        <v>#NUM!</v>
      </c>
    </row>
    <row r="86" spans="1:6" x14ac:dyDescent="0.3">
      <c r="A86" s="59">
        <v>14</v>
      </c>
      <c r="B86" s="60">
        <f t="shared" si="0"/>
        <v>0</v>
      </c>
      <c r="C86" s="60">
        <f t="shared" si="1"/>
        <v>0</v>
      </c>
      <c r="D86" s="61" t="str">
        <f t="shared" si="2"/>
        <v/>
      </c>
      <c r="E86" s="61" t="str">
        <f t="shared" si="3"/>
        <v/>
      </c>
      <c r="F86" s="61" t="e">
        <f t="shared" si="4"/>
        <v>#NUM!</v>
      </c>
    </row>
    <row r="87" spans="1:6" x14ac:dyDescent="0.3">
      <c r="A87" s="59">
        <v>15</v>
      </c>
      <c r="B87" s="60">
        <f t="shared" si="0"/>
        <v>0</v>
      </c>
      <c r="C87" s="60">
        <f t="shared" si="1"/>
        <v>0</v>
      </c>
      <c r="D87" s="61" t="str">
        <f t="shared" si="2"/>
        <v/>
      </c>
      <c r="E87" s="61" t="str">
        <f t="shared" si="3"/>
        <v/>
      </c>
      <c r="F87" s="61" t="e">
        <f t="shared" si="4"/>
        <v>#NUM!</v>
      </c>
    </row>
    <row r="88" spans="1:6" x14ac:dyDescent="0.3">
      <c r="A88" s="59">
        <v>16</v>
      </c>
      <c r="B88" s="60">
        <f t="shared" si="0"/>
        <v>0</v>
      </c>
      <c r="C88" s="60">
        <f t="shared" si="1"/>
        <v>0</v>
      </c>
      <c r="D88" s="61" t="str">
        <f t="shared" si="2"/>
        <v/>
      </c>
      <c r="E88" s="61" t="str">
        <f t="shared" si="3"/>
        <v/>
      </c>
      <c r="F88" s="61" t="e">
        <f t="shared" si="4"/>
        <v>#NUM!</v>
      </c>
    </row>
    <row r="89" spans="1:6" x14ac:dyDescent="0.3">
      <c r="A89" s="59">
        <v>17</v>
      </c>
      <c r="B89" s="60">
        <f t="shared" si="0"/>
        <v>0</v>
      </c>
      <c r="C89" s="60">
        <f t="shared" si="1"/>
        <v>0</v>
      </c>
      <c r="D89" s="61" t="str">
        <f t="shared" si="2"/>
        <v/>
      </c>
      <c r="E89" s="61" t="str">
        <f t="shared" si="3"/>
        <v/>
      </c>
      <c r="F89" s="61" t="e">
        <f t="shared" si="4"/>
        <v>#NUM!</v>
      </c>
    </row>
    <row r="90" spans="1:6" x14ac:dyDescent="0.3">
      <c r="A90" s="59">
        <v>18</v>
      </c>
      <c r="B90" s="60">
        <f t="shared" si="0"/>
        <v>0</v>
      </c>
      <c r="C90" s="60">
        <f t="shared" si="1"/>
        <v>0</v>
      </c>
      <c r="D90" s="61" t="str">
        <f t="shared" si="2"/>
        <v/>
      </c>
      <c r="E90" s="61" t="str">
        <f t="shared" si="3"/>
        <v/>
      </c>
      <c r="F90" s="61" t="e">
        <f t="shared" si="4"/>
        <v>#NUM!</v>
      </c>
    </row>
    <row r="91" spans="1:6" x14ac:dyDescent="0.3">
      <c r="A91" s="59">
        <v>19</v>
      </c>
      <c r="B91" s="60">
        <f t="shared" si="0"/>
        <v>0</v>
      </c>
      <c r="C91" s="60">
        <f t="shared" si="1"/>
        <v>0</v>
      </c>
      <c r="D91" s="61" t="str">
        <f t="shared" si="2"/>
        <v/>
      </c>
      <c r="E91" s="61" t="str">
        <f t="shared" si="3"/>
        <v/>
      </c>
      <c r="F91" s="61" t="e">
        <f t="shared" si="4"/>
        <v>#NUM!</v>
      </c>
    </row>
    <row r="92" spans="1:6" x14ac:dyDescent="0.3">
      <c r="A92" s="59">
        <v>20</v>
      </c>
      <c r="B92" s="60">
        <f t="shared" si="0"/>
        <v>0</v>
      </c>
      <c r="C92" s="60">
        <f t="shared" si="1"/>
        <v>0</v>
      </c>
      <c r="D92" s="61" t="str">
        <f t="shared" si="2"/>
        <v/>
      </c>
      <c r="E92" s="61" t="str">
        <f t="shared" si="3"/>
        <v/>
      </c>
      <c r="F92" s="61" t="e">
        <f t="shared" si="4"/>
        <v>#NUM!</v>
      </c>
    </row>
    <row r="93" spans="1:6" x14ac:dyDescent="0.3">
      <c r="A93" s="59">
        <v>21</v>
      </c>
      <c r="B93" s="60">
        <f t="shared" si="0"/>
        <v>0</v>
      </c>
      <c r="C93" s="60">
        <f t="shared" si="1"/>
        <v>0</v>
      </c>
      <c r="D93" s="61" t="str">
        <f t="shared" si="2"/>
        <v/>
      </c>
      <c r="E93" s="61" t="str">
        <f t="shared" si="3"/>
        <v/>
      </c>
      <c r="F93" s="61" t="e">
        <f t="shared" si="4"/>
        <v>#NUM!</v>
      </c>
    </row>
    <row r="94" spans="1:6" x14ac:dyDescent="0.3">
      <c r="A94" s="59">
        <v>22</v>
      </c>
      <c r="B94" s="60">
        <f t="shared" si="0"/>
        <v>0</v>
      </c>
      <c r="C94" s="60">
        <f t="shared" si="1"/>
        <v>0</v>
      </c>
      <c r="D94" s="61" t="str">
        <f t="shared" si="2"/>
        <v/>
      </c>
      <c r="E94" s="61" t="str">
        <f t="shared" si="3"/>
        <v/>
      </c>
      <c r="F94" s="61" t="e">
        <f t="shared" si="4"/>
        <v>#NUM!</v>
      </c>
    </row>
    <row r="95" spans="1:6" x14ac:dyDescent="0.3">
      <c r="A95" s="38">
        <v>23</v>
      </c>
      <c r="B95" s="39">
        <f t="shared" si="0"/>
        <v>0</v>
      </c>
      <c r="C95" s="39">
        <f t="shared" si="1"/>
        <v>0</v>
      </c>
      <c r="D95" s="40" t="str">
        <f t="shared" si="2"/>
        <v/>
      </c>
      <c r="E95" s="40" t="str">
        <f t="shared" si="3"/>
        <v/>
      </c>
      <c r="F95" s="61" t="e">
        <f t="shared" si="4"/>
        <v>#NUM!</v>
      </c>
    </row>
    <row r="96" spans="1:6" x14ac:dyDescent="0.3">
      <c r="A96" s="38">
        <v>24</v>
      </c>
      <c r="B96" s="39">
        <f t="shared" si="0"/>
        <v>0</v>
      </c>
      <c r="C96" s="39">
        <f t="shared" si="1"/>
        <v>0</v>
      </c>
      <c r="D96" s="40" t="str">
        <f t="shared" si="2"/>
        <v/>
      </c>
      <c r="E96" s="40" t="str">
        <f t="shared" si="3"/>
        <v/>
      </c>
      <c r="F96" s="40" t="e">
        <f t="shared" si="4"/>
        <v>#NUM!</v>
      </c>
    </row>
    <row r="97" spans="1:6" x14ac:dyDescent="0.3">
      <c r="A97" s="38">
        <v>25</v>
      </c>
      <c r="B97" s="39">
        <f t="shared" si="0"/>
        <v>0</v>
      </c>
      <c r="C97" s="39">
        <f t="shared" si="1"/>
        <v>0</v>
      </c>
      <c r="D97" s="40" t="str">
        <f t="shared" si="2"/>
        <v/>
      </c>
      <c r="E97" s="40" t="str">
        <f t="shared" si="3"/>
        <v/>
      </c>
      <c r="F97" s="40" t="e">
        <f t="shared" si="4"/>
        <v>#NUM!</v>
      </c>
    </row>
    <row r="98" spans="1:6" x14ac:dyDescent="0.3">
      <c r="A98" s="38">
        <v>26</v>
      </c>
      <c r="B98" s="39">
        <f t="shared" si="0"/>
        <v>0</v>
      </c>
      <c r="C98" s="39">
        <f t="shared" si="1"/>
        <v>0</v>
      </c>
      <c r="D98" s="40" t="str">
        <f t="shared" si="2"/>
        <v/>
      </c>
      <c r="E98" s="40" t="str">
        <f t="shared" si="3"/>
        <v/>
      </c>
      <c r="F98" s="40" t="e">
        <f t="shared" si="4"/>
        <v>#NUM!</v>
      </c>
    </row>
    <row r="99" spans="1:6" x14ac:dyDescent="0.3">
      <c r="A99" s="38">
        <v>27</v>
      </c>
      <c r="B99" s="39">
        <f t="shared" si="0"/>
        <v>0</v>
      </c>
      <c r="C99" s="39">
        <f t="shared" si="1"/>
        <v>0</v>
      </c>
      <c r="D99" s="40" t="str">
        <f t="shared" si="2"/>
        <v/>
      </c>
      <c r="E99" s="40" t="str">
        <f t="shared" si="3"/>
        <v/>
      </c>
      <c r="F99" s="40" t="e">
        <f t="shared" si="4"/>
        <v>#NUM!</v>
      </c>
    </row>
    <row r="100" spans="1:6" x14ac:dyDescent="0.3">
      <c r="A100" s="38">
        <v>28</v>
      </c>
      <c r="B100" s="39">
        <f t="shared" si="0"/>
        <v>0</v>
      </c>
      <c r="C100" s="39">
        <f t="shared" si="1"/>
        <v>0</v>
      </c>
      <c r="D100" s="40" t="str">
        <f t="shared" si="2"/>
        <v/>
      </c>
      <c r="E100" s="40" t="str">
        <f t="shared" si="3"/>
        <v/>
      </c>
      <c r="F100" s="40" t="e">
        <f t="shared" si="4"/>
        <v>#NUM!</v>
      </c>
    </row>
    <row r="101" spans="1:6" x14ac:dyDescent="0.3">
      <c r="A101" s="38">
        <v>29</v>
      </c>
      <c r="B101" s="39">
        <f t="shared" si="0"/>
        <v>0</v>
      </c>
      <c r="C101" s="39">
        <f t="shared" si="1"/>
        <v>0</v>
      </c>
      <c r="D101" s="40" t="str">
        <f t="shared" si="2"/>
        <v/>
      </c>
      <c r="E101" s="40" t="str">
        <f t="shared" si="3"/>
        <v/>
      </c>
      <c r="F101" s="40" t="e">
        <f t="shared" si="4"/>
        <v>#NUM!</v>
      </c>
    </row>
    <row r="102" spans="1:6" x14ac:dyDescent="0.3">
      <c r="A102" s="38">
        <v>30</v>
      </c>
      <c r="B102" s="39">
        <f t="shared" si="0"/>
        <v>0</v>
      </c>
      <c r="C102" s="39">
        <f t="shared" si="1"/>
        <v>0</v>
      </c>
      <c r="D102" s="40" t="str">
        <f t="shared" si="2"/>
        <v/>
      </c>
      <c r="E102" s="40" t="str">
        <f t="shared" si="3"/>
        <v/>
      </c>
      <c r="F102" s="40" t="e">
        <f t="shared" si="4"/>
        <v>#NUM!</v>
      </c>
    </row>
    <row r="103" spans="1:6" x14ac:dyDescent="0.3">
      <c r="A103" s="38">
        <v>31</v>
      </c>
      <c r="B103" s="39">
        <f t="shared" si="0"/>
        <v>0</v>
      </c>
      <c r="C103" s="39">
        <f t="shared" si="1"/>
        <v>0</v>
      </c>
      <c r="D103" s="40" t="str">
        <f t="shared" si="2"/>
        <v/>
      </c>
      <c r="E103" s="40" t="str">
        <f t="shared" si="3"/>
        <v/>
      </c>
      <c r="F103" s="40" t="e">
        <f t="shared" si="4"/>
        <v>#NUM!</v>
      </c>
    </row>
    <row r="104" spans="1:6" x14ac:dyDescent="0.3">
      <c r="A104" s="38">
        <v>32</v>
      </c>
      <c r="B104" s="39">
        <f t="shared" si="0"/>
        <v>0</v>
      </c>
      <c r="C104" s="39">
        <f t="shared" si="1"/>
        <v>0</v>
      </c>
      <c r="D104" s="40" t="str">
        <f t="shared" si="2"/>
        <v/>
      </c>
      <c r="E104" s="40" t="str">
        <f t="shared" si="3"/>
        <v/>
      </c>
      <c r="F104" s="40" t="e">
        <f t="shared" si="4"/>
        <v>#NUM!</v>
      </c>
    </row>
    <row r="105" spans="1:6" x14ac:dyDescent="0.3">
      <c r="A105" s="38">
        <v>33</v>
      </c>
      <c r="B105" s="39">
        <f t="shared" si="0"/>
        <v>0</v>
      </c>
      <c r="C105" s="39">
        <f t="shared" si="1"/>
        <v>0</v>
      </c>
      <c r="D105" s="40" t="str">
        <f t="shared" si="2"/>
        <v/>
      </c>
      <c r="E105" s="40" t="str">
        <f t="shared" si="3"/>
        <v/>
      </c>
      <c r="F105" s="40" t="e">
        <f t="shared" si="4"/>
        <v>#NUM!</v>
      </c>
    </row>
    <row r="106" spans="1:6" x14ac:dyDescent="0.3">
      <c r="A106" s="38">
        <v>34</v>
      </c>
      <c r="B106" s="39">
        <f t="shared" si="0"/>
        <v>0</v>
      </c>
      <c r="C106" s="39">
        <f t="shared" si="1"/>
        <v>0</v>
      </c>
      <c r="D106" s="40" t="str">
        <f t="shared" si="2"/>
        <v/>
      </c>
      <c r="E106" s="40" t="str">
        <f t="shared" si="3"/>
        <v/>
      </c>
      <c r="F106" s="40" t="e">
        <f t="shared" si="4"/>
        <v>#NUM!</v>
      </c>
    </row>
    <row r="107" spans="1:6" x14ac:dyDescent="0.3">
      <c r="A107" s="38">
        <v>35</v>
      </c>
      <c r="B107" s="39">
        <f t="shared" si="0"/>
        <v>0</v>
      </c>
      <c r="C107" s="39">
        <f t="shared" si="1"/>
        <v>0</v>
      </c>
      <c r="D107" s="40" t="str">
        <f t="shared" si="2"/>
        <v/>
      </c>
      <c r="E107" s="40" t="str">
        <f t="shared" si="3"/>
        <v/>
      </c>
      <c r="F107" s="40" t="e">
        <f t="shared" si="4"/>
        <v>#NUM!</v>
      </c>
    </row>
    <row r="108" spans="1:6" x14ac:dyDescent="0.3">
      <c r="A108" s="38">
        <v>36</v>
      </c>
      <c r="B108" s="39">
        <f t="shared" si="0"/>
        <v>0</v>
      </c>
      <c r="C108" s="39">
        <f t="shared" si="1"/>
        <v>0</v>
      </c>
      <c r="D108" s="40" t="str">
        <f t="shared" si="2"/>
        <v/>
      </c>
      <c r="E108" s="40" t="str">
        <f t="shared" si="3"/>
        <v/>
      </c>
      <c r="F108" s="40" t="e">
        <f t="shared" si="4"/>
        <v>#NUM!</v>
      </c>
    </row>
    <row r="109" spans="1:6" x14ac:dyDescent="0.3">
      <c r="A109" s="38">
        <v>37</v>
      </c>
      <c r="B109" s="39">
        <f t="shared" si="0"/>
        <v>0</v>
      </c>
      <c r="C109" s="39">
        <f t="shared" si="1"/>
        <v>0</v>
      </c>
      <c r="D109" s="40" t="str">
        <f t="shared" si="2"/>
        <v/>
      </c>
      <c r="E109" s="40" t="str">
        <f t="shared" si="3"/>
        <v/>
      </c>
      <c r="F109" s="40" t="e">
        <f t="shared" si="4"/>
        <v>#NUM!</v>
      </c>
    </row>
    <row r="110" spans="1:6" x14ac:dyDescent="0.3">
      <c r="A110" s="38">
        <v>38</v>
      </c>
      <c r="B110" s="39">
        <f t="shared" si="0"/>
        <v>0</v>
      </c>
      <c r="C110" s="39">
        <f t="shared" si="1"/>
        <v>0</v>
      </c>
      <c r="D110" s="40" t="str">
        <f t="shared" si="2"/>
        <v/>
      </c>
      <c r="E110" s="40" t="str">
        <f t="shared" si="3"/>
        <v/>
      </c>
      <c r="F110" s="40" t="e">
        <f t="shared" si="4"/>
        <v>#NUM!</v>
      </c>
    </row>
    <row r="111" spans="1:6" x14ac:dyDescent="0.3">
      <c r="A111" s="38">
        <v>39</v>
      </c>
      <c r="B111" s="39">
        <f t="shared" si="0"/>
        <v>0</v>
      </c>
      <c r="C111" s="39">
        <f t="shared" si="1"/>
        <v>0</v>
      </c>
      <c r="D111" s="40" t="str">
        <f t="shared" si="2"/>
        <v/>
      </c>
      <c r="E111" s="40" t="str">
        <f t="shared" si="3"/>
        <v/>
      </c>
      <c r="F111" s="40" t="e">
        <f t="shared" si="4"/>
        <v>#NUM!</v>
      </c>
    </row>
    <row r="112" spans="1:6" x14ac:dyDescent="0.3">
      <c r="A112" s="38">
        <v>40</v>
      </c>
      <c r="B112" s="39">
        <f t="shared" si="0"/>
        <v>0</v>
      </c>
      <c r="C112" s="39">
        <f t="shared" si="1"/>
        <v>0</v>
      </c>
      <c r="D112" s="40" t="str">
        <f t="shared" si="2"/>
        <v/>
      </c>
      <c r="E112" s="40" t="str">
        <f t="shared" si="3"/>
        <v/>
      </c>
      <c r="F112" s="40" t="e">
        <f t="shared" si="4"/>
        <v>#NUM!</v>
      </c>
    </row>
    <row r="113" spans="1:6" x14ac:dyDescent="0.3">
      <c r="A113" s="38">
        <v>41</v>
      </c>
      <c r="B113" s="39">
        <f t="shared" si="0"/>
        <v>0</v>
      </c>
      <c r="C113" s="39">
        <f t="shared" si="1"/>
        <v>0</v>
      </c>
      <c r="D113" s="40" t="str">
        <f t="shared" si="2"/>
        <v/>
      </c>
      <c r="E113" s="40" t="str">
        <f t="shared" si="3"/>
        <v/>
      </c>
      <c r="F113" s="40" t="e">
        <f t="shared" si="4"/>
        <v>#NUM!</v>
      </c>
    </row>
    <row r="114" spans="1:6" x14ac:dyDescent="0.3">
      <c r="A114" s="38">
        <v>42</v>
      </c>
      <c r="B114" s="39">
        <f t="shared" si="0"/>
        <v>0</v>
      </c>
      <c r="C114" s="39">
        <f t="shared" si="1"/>
        <v>0</v>
      </c>
      <c r="D114" s="40" t="str">
        <f t="shared" si="2"/>
        <v/>
      </c>
      <c r="E114" s="40" t="str">
        <f t="shared" si="3"/>
        <v/>
      </c>
      <c r="F114" s="40" t="e">
        <f t="shared" si="4"/>
        <v>#NUM!</v>
      </c>
    </row>
    <row r="115" spans="1:6" x14ac:dyDescent="0.3">
      <c r="A115" s="38">
        <v>43</v>
      </c>
      <c r="B115" s="39">
        <f t="shared" si="0"/>
        <v>0</v>
      </c>
      <c r="C115" s="39">
        <f t="shared" si="1"/>
        <v>0</v>
      </c>
      <c r="D115" s="40" t="str">
        <f t="shared" si="2"/>
        <v/>
      </c>
      <c r="E115" s="40" t="str">
        <f t="shared" si="3"/>
        <v/>
      </c>
      <c r="F115" s="40" t="e">
        <f t="shared" si="4"/>
        <v>#NUM!</v>
      </c>
    </row>
    <row r="116" spans="1:6" x14ac:dyDescent="0.3">
      <c r="A116" s="38">
        <v>44</v>
      </c>
      <c r="B116" s="39">
        <f t="shared" si="0"/>
        <v>0</v>
      </c>
      <c r="C116" s="39">
        <f t="shared" si="1"/>
        <v>0</v>
      </c>
      <c r="D116" s="40" t="str">
        <f t="shared" si="2"/>
        <v/>
      </c>
      <c r="E116" s="40" t="str">
        <f t="shared" si="3"/>
        <v/>
      </c>
      <c r="F116" s="40" t="e">
        <f t="shared" si="4"/>
        <v>#NUM!</v>
      </c>
    </row>
    <row r="117" spans="1:6" x14ac:dyDescent="0.3">
      <c r="A117" s="38">
        <v>45</v>
      </c>
      <c r="B117" s="39">
        <f t="shared" si="0"/>
        <v>0</v>
      </c>
      <c r="C117" s="39">
        <f t="shared" si="1"/>
        <v>0</v>
      </c>
      <c r="D117" s="40" t="str">
        <f t="shared" si="2"/>
        <v/>
      </c>
      <c r="E117" s="40" t="str">
        <f t="shared" si="3"/>
        <v/>
      </c>
      <c r="F117" s="40" t="e">
        <f t="shared" si="4"/>
        <v>#NUM!</v>
      </c>
    </row>
    <row r="118" spans="1:6" x14ac:dyDescent="0.3">
      <c r="A118" s="38">
        <v>56</v>
      </c>
      <c r="B118" s="39">
        <f t="shared" si="0"/>
        <v>0</v>
      </c>
      <c r="C118" s="39">
        <f t="shared" si="1"/>
        <v>0</v>
      </c>
      <c r="D118" s="40" t="str">
        <f t="shared" si="2"/>
        <v/>
      </c>
      <c r="E118" s="40" t="str">
        <f t="shared" si="3"/>
        <v/>
      </c>
      <c r="F118" s="40" t="e">
        <f t="shared" si="4"/>
        <v>#NUM!</v>
      </c>
    </row>
    <row r="119" spans="1:6" x14ac:dyDescent="0.3">
      <c r="A119" s="38">
        <v>47</v>
      </c>
      <c r="B119" s="39">
        <f t="shared" si="0"/>
        <v>0</v>
      </c>
      <c r="C119" s="39">
        <f t="shared" si="1"/>
        <v>0</v>
      </c>
      <c r="D119" s="40" t="str">
        <f t="shared" si="2"/>
        <v/>
      </c>
      <c r="E119" s="40" t="str">
        <f t="shared" si="3"/>
        <v/>
      </c>
      <c r="F119" s="40" t="e">
        <f t="shared" si="4"/>
        <v>#NUM!</v>
      </c>
    </row>
    <row r="120" spans="1:6" x14ac:dyDescent="0.3">
      <c r="A120" s="38">
        <v>48</v>
      </c>
      <c r="B120" s="39">
        <f t="shared" si="0"/>
        <v>0</v>
      </c>
      <c r="C120" s="39">
        <f t="shared" si="1"/>
        <v>0</v>
      </c>
      <c r="D120" s="40" t="str">
        <f t="shared" si="2"/>
        <v/>
      </c>
      <c r="E120" s="40" t="str">
        <f t="shared" si="3"/>
        <v/>
      </c>
      <c r="F120" s="40" t="e">
        <f t="shared" si="4"/>
        <v>#NUM!</v>
      </c>
    </row>
    <row r="121" spans="1:6" x14ac:dyDescent="0.3">
      <c r="A121" s="38">
        <v>49</v>
      </c>
      <c r="B121" s="39">
        <f t="shared" si="0"/>
        <v>0</v>
      </c>
      <c r="C121" s="39">
        <f t="shared" si="1"/>
        <v>0</v>
      </c>
      <c r="D121" s="40" t="str">
        <f t="shared" si="2"/>
        <v/>
      </c>
      <c r="E121" s="40" t="str">
        <f t="shared" si="3"/>
        <v/>
      </c>
      <c r="F121" s="40" t="e">
        <f t="shared" si="4"/>
        <v>#NUM!</v>
      </c>
    </row>
    <row r="122" spans="1:6" x14ac:dyDescent="0.3">
      <c r="A122" s="38">
        <v>50</v>
      </c>
      <c r="B122" s="39">
        <f t="shared" si="0"/>
        <v>0</v>
      </c>
      <c r="C122" s="39">
        <f t="shared" si="1"/>
        <v>0</v>
      </c>
      <c r="D122" s="40" t="str">
        <f t="shared" si="2"/>
        <v/>
      </c>
      <c r="E122" s="40" t="str">
        <f t="shared" si="3"/>
        <v/>
      </c>
      <c r="F122" s="40" t="e">
        <f t="shared" si="4"/>
        <v>#NUM!</v>
      </c>
    </row>
    <row r="123" spans="1:6" x14ac:dyDescent="0.3">
      <c r="A123" s="38">
        <v>51</v>
      </c>
      <c r="B123" s="39">
        <f t="shared" si="0"/>
        <v>0</v>
      </c>
      <c r="C123" s="39">
        <f t="shared" si="1"/>
        <v>0</v>
      </c>
      <c r="D123" s="40" t="str">
        <f t="shared" si="2"/>
        <v/>
      </c>
      <c r="E123" s="40" t="str">
        <f t="shared" si="3"/>
        <v/>
      </c>
      <c r="F123" s="40" t="e">
        <f t="shared" si="4"/>
        <v>#NUM!</v>
      </c>
    </row>
    <row r="124" spans="1:6" x14ac:dyDescent="0.3">
      <c r="A124" s="38">
        <v>52</v>
      </c>
      <c r="B124" s="39">
        <f t="shared" si="0"/>
        <v>0</v>
      </c>
      <c r="C124" s="39">
        <f t="shared" si="1"/>
        <v>0</v>
      </c>
      <c r="D124" s="40" t="str">
        <f t="shared" si="2"/>
        <v/>
      </c>
      <c r="E124" s="40" t="str">
        <f t="shared" si="3"/>
        <v/>
      </c>
      <c r="F124" s="40" t="e">
        <f t="shared" si="4"/>
        <v>#NUM!</v>
      </c>
    </row>
    <row r="125" spans="1:6" x14ac:dyDescent="0.3">
      <c r="A125" s="38">
        <v>53</v>
      </c>
      <c r="B125" s="39">
        <f t="shared" si="0"/>
        <v>0</v>
      </c>
      <c r="C125" s="39">
        <f t="shared" si="1"/>
        <v>0</v>
      </c>
      <c r="D125" s="40" t="str">
        <f t="shared" si="2"/>
        <v/>
      </c>
      <c r="E125" s="40" t="str">
        <f t="shared" si="3"/>
        <v/>
      </c>
      <c r="F125" s="40" t="e">
        <f t="shared" si="4"/>
        <v>#NUM!</v>
      </c>
    </row>
    <row r="126" spans="1:6" x14ac:dyDescent="0.3">
      <c r="A126" s="38">
        <v>54</v>
      </c>
      <c r="B126" s="39">
        <f t="shared" si="0"/>
        <v>0</v>
      </c>
      <c r="C126" s="39">
        <f t="shared" si="1"/>
        <v>0</v>
      </c>
      <c r="D126" s="40" t="str">
        <f t="shared" si="2"/>
        <v/>
      </c>
      <c r="E126" s="40" t="str">
        <f t="shared" si="3"/>
        <v/>
      </c>
      <c r="F126" s="40" t="e">
        <f t="shared" si="4"/>
        <v>#NUM!</v>
      </c>
    </row>
    <row r="127" spans="1:6" x14ac:dyDescent="0.3">
      <c r="A127" s="38">
        <v>55</v>
      </c>
      <c r="B127" s="39">
        <f t="shared" si="0"/>
        <v>0</v>
      </c>
      <c r="C127" s="39">
        <f t="shared" si="1"/>
        <v>0</v>
      </c>
      <c r="D127" s="40" t="str">
        <f t="shared" si="2"/>
        <v/>
      </c>
      <c r="E127" s="40" t="str">
        <f t="shared" si="3"/>
        <v/>
      </c>
      <c r="F127" s="40" t="e">
        <f t="shared" si="4"/>
        <v>#NUM!</v>
      </c>
    </row>
    <row r="128" spans="1:6" x14ac:dyDescent="0.3">
      <c r="A128" s="38">
        <v>56</v>
      </c>
      <c r="B128" s="39">
        <f t="shared" si="0"/>
        <v>0</v>
      </c>
      <c r="C128" s="39">
        <f t="shared" si="1"/>
        <v>0</v>
      </c>
      <c r="D128" s="40" t="str">
        <f t="shared" si="2"/>
        <v/>
      </c>
      <c r="E128" s="40" t="str">
        <f t="shared" si="3"/>
        <v/>
      </c>
      <c r="F128" s="40" t="e">
        <f t="shared" si="4"/>
        <v>#NUM!</v>
      </c>
    </row>
    <row r="129" spans="1:6" x14ac:dyDescent="0.3">
      <c r="A129" s="38">
        <v>57</v>
      </c>
      <c r="B129" s="39">
        <f t="shared" si="0"/>
        <v>0</v>
      </c>
      <c r="C129" s="39">
        <f t="shared" si="1"/>
        <v>0</v>
      </c>
      <c r="D129" s="40" t="str">
        <f t="shared" si="2"/>
        <v/>
      </c>
      <c r="E129" s="40" t="str">
        <f t="shared" si="3"/>
        <v/>
      </c>
      <c r="F129" s="40" t="e">
        <f t="shared" si="4"/>
        <v>#NUM!</v>
      </c>
    </row>
    <row r="130" spans="1:6" x14ac:dyDescent="0.3">
      <c r="A130" s="38">
        <v>58</v>
      </c>
      <c r="B130" s="39">
        <f t="shared" si="0"/>
        <v>0</v>
      </c>
      <c r="C130" s="39">
        <f t="shared" si="1"/>
        <v>0</v>
      </c>
      <c r="D130" s="40" t="str">
        <f t="shared" si="2"/>
        <v/>
      </c>
      <c r="E130" s="40" t="str">
        <f t="shared" si="3"/>
        <v/>
      </c>
      <c r="F130" s="40" t="e">
        <f t="shared" si="4"/>
        <v>#NUM!</v>
      </c>
    </row>
    <row r="131" spans="1:6" x14ac:dyDescent="0.3">
      <c r="A131" s="38">
        <v>59</v>
      </c>
      <c r="B131" s="39">
        <f t="shared" si="0"/>
        <v>0</v>
      </c>
      <c r="C131" s="39">
        <f t="shared" si="1"/>
        <v>0</v>
      </c>
      <c r="D131" s="40" t="str">
        <f t="shared" si="2"/>
        <v/>
      </c>
      <c r="E131" s="40" t="str">
        <f t="shared" si="3"/>
        <v/>
      </c>
      <c r="F131" s="40" t="e">
        <f t="shared" si="4"/>
        <v>#NUM!</v>
      </c>
    </row>
    <row r="132" spans="1:6" x14ac:dyDescent="0.3">
      <c r="A132" s="38">
        <v>60</v>
      </c>
      <c r="B132" s="39">
        <f t="shared" si="0"/>
        <v>0</v>
      </c>
      <c r="C132" s="39">
        <f t="shared" si="1"/>
        <v>0</v>
      </c>
      <c r="D132" s="40" t="str">
        <f t="shared" si="2"/>
        <v/>
      </c>
      <c r="E132" s="40" t="str">
        <f t="shared" si="3"/>
        <v/>
      </c>
      <c r="F132" s="40" t="e">
        <f t="shared" si="4"/>
        <v>#NUM!</v>
      </c>
    </row>
    <row r="133" spans="1:6" x14ac:dyDescent="0.3">
      <c r="F133" s="40" t="e">
        <f t="shared" si="4"/>
        <v>#NUM!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C662-ABC4-4D3A-8F94-328A67C253B1}">
  <dimension ref="A1:AC109"/>
  <sheetViews>
    <sheetView workbookViewId="0">
      <selection activeCell="T1" sqref="T1:T4"/>
    </sheetView>
  </sheetViews>
  <sheetFormatPr defaultRowHeight="14.4" x14ac:dyDescent="0.3"/>
  <cols>
    <col min="1" max="1" width="14" bestFit="1" customWidth="1"/>
    <col min="2" max="2" width="13.33203125" customWidth="1"/>
    <col min="3" max="3" width="9.33203125" customWidth="1"/>
    <col min="20" max="20" width="16" bestFit="1" customWidth="1"/>
  </cols>
  <sheetData>
    <row r="1" spans="1:29" x14ac:dyDescent="0.3">
      <c r="A1" s="74" t="s">
        <v>98</v>
      </c>
      <c r="B1" s="75"/>
      <c r="N1" s="22"/>
      <c r="O1" s="22"/>
      <c r="P1" s="22"/>
      <c r="Q1" s="22"/>
      <c r="R1" s="22"/>
      <c r="S1" s="22"/>
      <c r="T1" s="22"/>
      <c r="U1" s="22" t="s">
        <v>104</v>
      </c>
      <c r="V1" s="22" t="s">
        <v>129</v>
      </c>
      <c r="W1" s="22" t="s">
        <v>131</v>
      </c>
      <c r="X1" s="22"/>
      <c r="Y1" s="22"/>
      <c r="Z1" s="22"/>
      <c r="AA1" s="22"/>
      <c r="AB1" s="22"/>
      <c r="AC1" s="22"/>
    </row>
    <row r="2" spans="1:29" x14ac:dyDescent="0.3">
      <c r="A2" s="75"/>
      <c r="B2" s="75"/>
      <c r="N2" s="22"/>
      <c r="O2" s="22"/>
      <c r="P2" s="22"/>
      <c r="Q2" s="22"/>
      <c r="R2" s="22"/>
      <c r="S2" s="22"/>
      <c r="T2" s="22"/>
      <c r="U2" s="22" t="s">
        <v>105</v>
      </c>
      <c r="V2" s="22" t="s">
        <v>127</v>
      </c>
      <c r="W2" s="22" t="s">
        <v>141</v>
      </c>
      <c r="X2" s="22"/>
      <c r="Y2" s="22"/>
      <c r="Z2" s="22"/>
      <c r="AA2" s="22"/>
      <c r="AB2" s="22"/>
      <c r="AC2" s="22"/>
    </row>
    <row r="3" spans="1:29" x14ac:dyDescent="0.3">
      <c r="A3" s="75"/>
      <c r="B3" s="75"/>
      <c r="N3" s="22"/>
      <c r="O3" s="22"/>
      <c r="P3" s="22"/>
      <c r="Q3" s="22"/>
      <c r="R3" s="22"/>
      <c r="S3" s="22"/>
      <c r="T3" s="22"/>
      <c r="U3" s="22"/>
      <c r="V3" s="22"/>
      <c r="W3" s="22" t="s">
        <v>142</v>
      </c>
      <c r="X3" s="22"/>
      <c r="Y3" s="22"/>
      <c r="Z3" s="22"/>
      <c r="AA3" s="22"/>
      <c r="AB3" s="22"/>
      <c r="AC3" s="22"/>
    </row>
    <row r="4" spans="1:29" x14ac:dyDescent="0.3">
      <c r="A4" s="75"/>
      <c r="B4" s="75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x14ac:dyDescent="0.3"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x14ac:dyDescent="0.3">
      <c r="A6" s="1" t="s">
        <v>99</v>
      </c>
      <c r="B6" s="89">
        <f ca="1">TODAY()</f>
        <v>46072</v>
      </c>
      <c r="C6" s="90"/>
      <c r="D6" s="90"/>
      <c r="E6" s="88"/>
      <c r="F6" s="88"/>
      <c r="G6" s="88"/>
      <c r="H6" s="88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x14ac:dyDescent="0.3">
      <c r="A7" s="1" t="s">
        <v>100</v>
      </c>
      <c r="B7" s="88"/>
      <c r="C7" s="88"/>
      <c r="D7" s="88"/>
      <c r="E7" s="88"/>
      <c r="F7" s="88"/>
      <c r="G7" s="88"/>
      <c r="H7" s="88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x14ac:dyDescent="0.3">
      <c r="A8" s="1" t="s">
        <v>101</v>
      </c>
      <c r="B8" s="88"/>
      <c r="C8" s="88"/>
      <c r="D8" s="88"/>
      <c r="E8" s="88"/>
      <c r="F8" s="88"/>
      <c r="G8" s="88"/>
      <c r="H8" s="88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29" x14ac:dyDescent="0.3">
      <c r="A9" s="1" t="s">
        <v>102</v>
      </c>
      <c r="B9" s="88"/>
      <c r="C9" s="88"/>
      <c r="D9" s="88"/>
      <c r="E9" s="88"/>
      <c r="F9" s="88"/>
      <c r="G9" s="88"/>
      <c r="H9" s="88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29" x14ac:dyDescent="0.3">
      <c r="A10" s="1" t="s">
        <v>103</v>
      </c>
      <c r="B10" s="88"/>
      <c r="C10" s="88"/>
      <c r="D10" s="88"/>
      <c r="E10" s="88"/>
      <c r="F10" s="88"/>
      <c r="G10" s="88"/>
      <c r="H10" s="88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2" spans="1:29" ht="21" x14ac:dyDescent="0.4">
      <c r="A12" s="86" t="s">
        <v>11</v>
      </c>
      <c r="B12" s="86"/>
      <c r="C12" s="86"/>
      <c r="D12" s="86"/>
      <c r="E12" s="86"/>
    </row>
    <row r="28" spans="1:9" ht="21.6" thickBot="1" x14ac:dyDescent="0.45">
      <c r="A28" s="86" t="s">
        <v>106</v>
      </c>
      <c r="B28" s="86"/>
      <c r="C28" s="86"/>
      <c r="D28" s="86"/>
      <c r="E28" s="86"/>
    </row>
    <row r="29" spans="1:9" ht="15" thickBot="1" x14ac:dyDescent="0.35">
      <c r="A29" s="95" t="s">
        <v>107</v>
      </c>
      <c r="B29" s="96"/>
      <c r="C29" s="99" t="s">
        <v>108</v>
      </c>
      <c r="D29" s="100"/>
      <c r="E29" s="101"/>
      <c r="F29" s="99" t="s">
        <v>200</v>
      </c>
      <c r="G29" s="100"/>
      <c r="H29" s="101"/>
      <c r="I29" s="25"/>
    </row>
    <row r="30" spans="1:9" ht="15" thickBot="1" x14ac:dyDescent="0.35">
      <c r="A30" s="106" t="e">
        <f>Lateral!G6</f>
        <v>#NUM!</v>
      </c>
      <c r="B30" s="107"/>
      <c r="C30" s="106" t="e">
        <f>Lateral!G2</f>
        <v>#DIV/0!</v>
      </c>
      <c r="D30" s="108"/>
      <c r="E30" s="107"/>
      <c r="F30" s="109" t="e">
        <f>(Lateral!G2/Lateral!G3)-1</f>
        <v>#DIV/0!</v>
      </c>
      <c r="G30" s="110"/>
      <c r="H30" s="111"/>
      <c r="I30" s="26"/>
    </row>
    <row r="32" spans="1:9" ht="15" customHeight="1" x14ac:dyDescent="0.3">
      <c r="A32" s="27"/>
      <c r="B32" s="27"/>
      <c r="C32" s="83" t="s">
        <v>109</v>
      </c>
      <c r="D32" s="82"/>
      <c r="E32" s="83" t="s">
        <v>110</v>
      </c>
      <c r="F32" s="83"/>
      <c r="G32" s="83"/>
    </row>
    <row r="33" spans="1:9" x14ac:dyDescent="0.3">
      <c r="A33" s="84" t="s">
        <v>111</v>
      </c>
      <c r="B33" s="84"/>
      <c r="C33" s="87" t="s">
        <v>112</v>
      </c>
      <c r="D33" s="88"/>
      <c r="E33" s="27" t="s">
        <v>113</v>
      </c>
      <c r="F33" s="27"/>
      <c r="G33" s="27"/>
    </row>
    <row r="34" spans="1:9" x14ac:dyDescent="0.3">
      <c r="A34" s="27"/>
      <c r="B34" s="27"/>
      <c r="C34" s="27"/>
      <c r="D34" s="27"/>
      <c r="E34" s="27"/>
      <c r="F34" s="27"/>
      <c r="G34" s="27"/>
    </row>
    <row r="35" spans="1:9" x14ac:dyDescent="0.3">
      <c r="A35" s="85" t="s">
        <v>114</v>
      </c>
      <c r="B35" s="85"/>
      <c r="C35" s="27" t="s">
        <v>115</v>
      </c>
      <c r="D35" s="27"/>
      <c r="E35" s="27" t="s">
        <v>116</v>
      </c>
      <c r="F35" s="27"/>
      <c r="G35" s="27"/>
    </row>
    <row r="36" spans="1:9" x14ac:dyDescent="0.3">
      <c r="A36" s="27"/>
      <c r="B36" s="27"/>
      <c r="C36" s="27"/>
      <c r="D36" s="27"/>
      <c r="E36" s="27"/>
      <c r="F36" s="27"/>
      <c r="G36" s="27"/>
    </row>
    <row r="37" spans="1:9" x14ac:dyDescent="0.3">
      <c r="A37" s="78" t="s">
        <v>117</v>
      </c>
      <c r="B37" s="79"/>
      <c r="C37" s="27" t="s">
        <v>118</v>
      </c>
      <c r="D37" s="27"/>
      <c r="E37" s="27" t="s">
        <v>119</v>
      </c>
      <c r="F37" s="27"/>
      <c r="G37" s="27"/>
    </row>
    <row r="38" spans="1:9" x14ac:dyDescent="0.3">
      <c r="A38" s="27"/>
      <c r="B38" s="27"/>
      <c r="C38" s="27"/>
      <c r="D38" s="27"/>
      <c r="E38" s="27"/>
      <c r="F38" s="27"/>
      <c r="G38" s="27"/>
      <c r="H38" s="27"/>
    </row>
    <row r="39" spans="1:9" ht="21" x14ac:dyDescent="0.4">
      <c r="A39" s="86" t="s">
        <v>120</v>
      </c>
      <c r="B39" s="86"/>
      <c r="C39" s="86"/>
      <c r="D39" s="86"/>
      <c r="E39" s="86"/>
      <c r="F39" s="86"/>
      <c r="G39" s="86"/>
      <c r="H39" s="86"/>
      <c r="I39" s="27"/>
    </row>
    <row r="40" spans="1:9" x14ac:dyDescent="0.3">
      <c r="A40" s="29" t="s">
        <v>107</v>
      </c>
      <c r="B40" s="27"/>
      <c r="C40" s="27"/>
      <c r="D40" s="27"/>
      <c r="E40" s="27"/>
      <c r="F40" s="27"/>
      <c r="G40" s="27"/>
      <c r="H40" s="27"/>
      <c r="I40" s="27"/>
    </row>
    <row r="41" spans="1:9" ht="29.25" customHeight="1" x14ac:dyDescent="0.3">
      <c r="A41" s="72" t="s">
        <v>121</v>
      </c>
      <c r="B41" s="82"/>
      <c r="C41" s="82"/>
      <c r="D41" s="82"/>
      <c r="E41" s="82"/>
      <c r="F41" s="82"/>
      <c r="G41" s="82"/>
      <c r="H41" s="82"/>
      <c r="I41" s="30"/>
    </row>
    <row r="42" spans="1:9" x14ac:dyDescent="0.3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3">
      <c r="A43" s="29" t="s">
        <v>122</v>
      </c>
      <c r="B43" s="27"/>
      <c r="C43" s="27"/>
      <c r="D43" s="27"/>
      <c r="E43" s="27"/>
      <c r="F43" s="27"/>
      <c r="G43" s="27"/>
      <c r="H43" s="27"/>
      <c r="I43" s="27"/>
    </row>
    <row r="44" spans="1:9" ht="29.25" customHeight="1" x14ac:dyDescent="0.3">
      <c r="A44" s="72" t="s">
        <v>123</v>
      </c>
      <c r="B44" s="82"/>
      <c r="C44" s="82"/>
      <c r="D44" s="82"/>
      <c r="E44" s="82"/>
      <c r="F44" s="82"/>
      <c r="G44" s="82"/>
      <c r="H44" s="82"/>
      <c r="I44" s="30"/>
    </row>
    <row r="45" spans="1:9" x14ac:dyDescent="0.3">
      <c r="A45" s="30"/>
      <c r="B45" s="30"/>
      <c r="C45" s="30"/>
      <c r="D45" s="30"/>
      <c r="E45" s="30"/>
      <c r="F45" s="30"/>
      <c r="G45" s="30"/>
      <c r="H45" s="30"/>
      <c r="I45" s="30"/>
    </row>
    <row r="46" spans="1:9" ht="21" x14ac:dyDescent="0.4">
      <c r="A46" s="24" t="s">
        <v>124</v>
      </c>
      <c r="B46" s="27"/>
      <c r="C46" s="27"/>
      <c r="D46" s="27"/>
      <c r="E46" s="27"/>
      <c r="F46" s="27"/>
      <c r="G46" s="27"/>
      <c r="H46" s="27"/>
      <c r="I46" s="27"/>
    </row>
    <row r="47" spans="1:9" x14ac:dyDescent="0.3">
      <c r="A47" s="76" t="s">
        <v>125</v>
      </c>
      <c r="B47" s="76"/>
      <c r="C47" s="76"/>
      <c r="D47" s="27"/>
      <c r="E47" s="77">
        <f>Lateral!B2</f>
        <v>0</v>
      </c>
      <c r="F47" s="77"/>
      <c r="G47" s="77"/>
      <c r="H47" s="77"/>
      <c r="I47" s="27"/>
    </row>
    <row r="48" spans="1:9" x14ac:dyDescent="0.3">
      <c r="A48" s="76" t="s">
        <v>126</v>
      </c>
      <c r="B48" s="76"/>
      <c r="C48" s="76"/>
      <c r="D48" s="27"/>
      <c r="E48" s="27" t="s">
        <v>127</v>
      </c>
      <c r="F48" s="27"/>
      <c r="G48" s="27"/>
      <c r="H48" s="27"/>
      <c r="I48" s="27"/>
    </row>
    <row r="49" spans="1:9" x14ac:dyDescent="0.3">
      <c r="A49" s="76" t="s">
        <v>128</v>
      </c>
      <c r="B49" s="76"/>
      <c r="C49" s="76"/>
      <c r="D49" s="27"/>
      <c r="E49" s="27" t="s">
        <v>129</v>
      </c>
      <c r="F49" s="27"/>
      <c r="G49" s="27"/>
      <c r="H49" s="27"/>
      <c r="I49" s="27"/>
    </row>
    <row r="50" spans="1:9" x14ac:dyDescent="0.3">
      <c r="A50" s="29"/>
      <c r="B50" s="29"/>
      <c r="C50" s="29"/>
      <c r="D50" s="27"/>
      <c r="E50" s="27"/>
      <c r="F50" s="27"/>
      <c r="G50" s="27"/>
      <c r="H50" s="27"/>
      <c r="I50" s="27"/>
    </row>
    <row r="51" spans="1:9" x14ac:dyDescent="0.3">
      <c r="A51" s="76" t="s">
        <v>130</v>
      </c>
      <c r="B51" s="76"/>
      <c r="C51" s="29" t="s">
        <v>131</v>
      </c>
      <c r="D51" s="27"/>
      <c r="E51" s="81"/>
      <c r="F51" s="81"/>
      <c r="G51" s="81"/>
      <c r="H51" s="81"/>
      <c r="I51" s="27"/>
    </row>
    <row r="52" spans="1:9" x14ac:dyDescent="0.3">
      <c r="A52" s="76" t="s">
        <v>132</v>
      </c>
      <c r="B52" s="76"/>
      <c r="C52" s="76"/>
      <c r="D52" s="27"/>
      <c r="E52" s="77">
        <f>Lateral!G9</f>
        <v>0</v>
      </c>
      <c r="F52" s="77"/>
      <c r="G52" s="77"/>
      <c r="H52" s="77"/>
      <c r="I52" s="27"/>
    </row>
    <row r="53" spans="1:9" x14ac:dyDescent="0.3">
      <c r="A53" s="76" t="s">
        <v>133</v>
      </c>
      <c r="B53" s="76"/>
      <c r="C53" s="76"/>
      <c r="D53" s="27"/>
      <c r="E53" s="77">
        <v>255</v>
      </c>
      <c r="F53" s="77"/>
      <c r="G53" s="77"/>
      <c r="H53" s="77"/>
      <c r="I53" s="27"/>
    </row>
    <row r="54" spans="1:9" x14ac:dyDescent="0.3">
      <c r="A54" s="76" t="s">
        <v>134</v>
      </c>
      <c r="B54" s="76"/>
      <c r="C54" s="76"/>
      <c r="D54" s="27"/>
      <c r="E54" s="77">
        <v>5.0999999999999997E-2</v>
      </c>
      <c r="F54" s="77"/>
      <c r="G54" s="77"/>
      <c r="H54" s="77"/>
      <c r="I54" s="27"/>
    </row>
    <row r="55" spans="1:9" x14ac:dyDescent="0.3">
      <c r="A55" s="29"/>
      <c r="B55" s="29"/>
      <c r="C55" s="29"/>
      <c r="D55" s="27"/>
      <c r="E55" s="27"/>
      <c r="F55" s="27"/>
      <c r="G55" s="27"/>
      <c r="H55" s="27"/>
      <c r="I55" s="27"/>
    </row>
    <row r="56" spans="1:9" x14ac:dyDescent="0.3">
      <c r="A56" s="76" t="s">
        <v>135</v>
      </c>
      <c r="B56" s="76"/>
      <c r="C56" s="76"/>
      <c r="D56" s="27"/>
      <c r="E56" s="80" t="e">
        <f>Lateral!G10</f>
        <v>#DIV/0!</v>
      </c>
      <c r="F56" s="77"/>
      <c r="G56" s="77"/>
      <c r="H56" s="77"/>
      <c r="I56" s="27"/>
    </row>
    <row r="57" spans="1:9" x14ac:dyDescent="0.3">
      <c r="A57" s="76" t="s">
        <v>136</v>
      </c>
      <c r="B57" s="76"/>
      <c r="C57" s="76"/>
      <c r="D57" s="27"/>
      <c r="E57" s="77">
        <f>Lateral!I11</f>
        <v>0</v>
      </c>
      <c r="F57" s="77"/>
      <c r="G57" s="77"/>
      <c r="H57" s="77"/>
      <c r="I57" s="27"/>
    </row>
    <row r="58" spans="1:9" x14ac:dyDescent="0.3">
      <c r="A58" s="76" t="s">
        <v>137</v>
      </c>
      <c r="B58" s="76"/>
      <c r="C58" s="76"/>
      <c r="D58" s="27"/>
      <c r="E58" s="77">
        <f>Lateral!G11</f>
        <v>0</v>
      </c>
      <c r="F58" s="77"/>
      <c r="G58" s="77"/>
      <c r="H58" s="77"/>
      <c r="I58" s="27"/>
    </row>
    <row r="59" spans="1:9" x14ac:dyDescent="0.3">
      <c r="A59" s="76" t="s">
        <v>138</v>
      </c>
      <c r="B59" s="76"/>
      <c r="C59" s="76"/>
      <c r="D59" s="27"/>
      <c r="E59" s="77">
        <f>Lateral!G3</f>
        <v>0</v>
      </c>
      <c r="F59" s="77"/>
      <c r="G59" s="77"/>
      <c r="H59" s="77"/>
      <c r="I59" s="27"/>
    </row>
    <row r="60" spans="1:9" x14ac:dyDescent="0.3">
      <c r="A60" s="62" t="s">
        <v>179</v>
      </c>
      <c r="B60" s="62"/>
      <c r="C60" s="62"/>
      <c r="D60" s="27"/>
      <c r="E60" s="64">
        <f>Lateral!G19</f>
        <v>0</v>
      </c>
      <c r="F60" s="63"/>
      <c r="G60" s="63"/>
      <c r="H60" s="63"/>
      <c r="I60" s="27"/>
    </row>
    <row r="61" spans="1:9" x14ac:dyDescent="0.3">
      <c r="A61" s="27"/>
      <c r="B61" s="27"/>
      <c r="C61" s="27"/>
      <c r="D61" s="27"/>
      <c r="E61" s="27"/>
      <c r="F61" s="27"/>
      <c r="G61" s="27"/>
      <c r="H61" s="27"/>
      <c r="I61" s="27"/>
    </row>
    <row r="62" spans="1:9" ht="21" x14ac:dyDescent="0.4">
      <c r="A62" s="24" t="s">
        <v>139</v>
      </c>
      <c r="B62" s="27"/>
      <c r="C62" s="27"/>
      <c r="D62" s="27"/>
      <c r="E62" s="27"/>
      <c r="F62" s="27"/>
      <c r="G62" s="27"/>
      <c r="H62" s="27"/>
      <c r="I62" s="27"/>
    </row>
    <row r="63" spans="1:9" x14ac:dyDescent="0.3">
      <c r="A63" s="31" t="s">
        <v>140</v>
      </c>
      <c r="B63" s="32"/>
      <c r="C63" s="32"/>
      <c r="D63" s="32"/>
      <c r="E63" s="32"/>
      <c r="F63" s="27"/>
      <c r="G63" s="27"/>
      <c r="H63" s="27"/>
      <c r="I63" s="27"/>
    </row>
    <row r="64" spans="1:9" x14ac:dyDescent="0.3">
      <c r="A64" s="32" t="str">
        <f>Lateral!A11</f>
        <v>Bucket 1</v>
      </c>
      <c r="B64" s="32">
        <f>Lateral!B11</f>
        <v>0</v>
      </c>
      <c r="C64" s="32"/>
      <c r="D64" s="32" t="str">
        <f>Lateral!A31</f>
        <v>Bucket 21</v>
      </c>
      <c r="E64" s="32">
        <f>Lateral!B31</f>
        <v>0</v>
      </c>
      <c r="F64" s="27"/>
      <c r="G64" s="32" t="str">
        <f>Lateral!A51</f>
        <v>Bucket 41</v>
      </c>
      <c r="H64" s="32">
        <f>Lateral!B51</f>
        <v>0</v>
      </c>
    </row>
    <row r="65" spans="1:8" x14ac:dyDescent="0.3">
      <c r="A65" s="32" t="str">
        <f>Lateral!A12</f>
        <v>Bucket  2</v>
      </c>
      <c r="B65" s="32">
        <f>Lateral!B12</f>
        <v>0</v>
      </c>
      <c r="C65" s="32"/>
      <c r="D65" s="32" t="str">
        <f>Lateral!A32</f>
        <v>Bucket 22</v>
      </c>
      <c r="E65" s="32">
        <f>Lateral!B32</f>
        <v>0</v>
      </c>
      <c r="F65" s="27"/>
      <c r="G65" s="32" t="str">
        <f>Lateral!A52</f>
        <v>Bucket 42</v>
      </c>
      <c r="H65" s="32">
        <f>Lateral!B52</f>
        <v>0</v>
      </c>
    </row>
    <row r="66" spans="1:8" x14ac:dyDescent="0.3">
      <c r="A66" s="32" t="str">
        <f>Lateral!A13</f>
        <v>Bucket 3</v>
      </c>
      <c r="B66" s="32">
        <f>Lateral!B13</f>
        <v>0</v>
      </c>
      <c r="C66" s="32"/>
      <c r="D66" s="32" t="str">
        <f>Lateral!A33</f>
        <v>Bucket 23</v>
      </c>
      <c r="E66" s="32">
        <f>Lateral!B33</f>
        <v>0</v>
      </c>
      <c r="F66" s="27"/>
      <c r="G66" s="32" t="str">
        <f>Lateral!A53</f>
        <v>Bucket 43</v>
      </c>
      <c r="H66" s="32">
        <f>Lateral!B53</f>
        <v>0</v>
      </c>
    </row>
    <row r="67" spans="1:8" x14ac:dyDescent="0.3">
      <c r="A67" s="32" t="str">
        <f>Lateral!A14</f>
        <v>Bucket  4</v>
      </c>
      <c r="B67" s="32">
        <f>Lateral!B14</f>
        <v>0</v>
      </c>
      <c r="C67" s="32"/>
      <c r="D67" s="32" t="str">
        <f>Lateral!A34</f>
        <v>Bucket 24</v>
      </c>
      <c r="E67" s="32">
        <f>Lateral!B34</f>
        <v>0</v>
      </c>
      <c r="F67" s="27"/>
      <c r="G67" s="32" t="str">
        <f>Lateral!A54</f>
        <v>Bucket 44</v>
      </c>
      <c r="H67" s="32">
        <f>Lateral!B54</f>
        <v>0</v>
      </c>
    </row>
    <row r="68" spans="1:8" x14ac:dyDescent="0.3">
      <c r="A68" s="32" t="str">
        <f>Lateral!A15</f>
        <v>Bucket 5</v>
      </c>
      <c r="B68" s="32">
        <f>Lateral!B15</f>
        <v>0</v>
      </c>
      <c r="C68" s="32"/>
      <c r="D68" s="32" t="str">
        <f>Lateral!A35</f>
        <v>Bucket 25</v>
      </c>
      <c r="E68" s="32">
        <f>Lateral!B35</f>
        <v>0</v>
      </c>
      <c r="F68" s="27"/>
      <c r="G68" s="32" t="str">
        <f>Lateral!A55</f>
        <v>Bucket 45</v>
      </c>
      <c r="H68" s="32">
        <f>Lateral!B55</f>
        <v>0</v>
      </c>
    </row>
    <row r="69" spans="1:8" x14ac:dyDescent="0.3">
      <c r="A69" s="32" t="str">
        <f>Lateral!A16</f>
        <v>Bucket  6</v>
      </c>
      <c r="B69" s="32">
        <f>Lateral!B16</f>
        <v>0</v>
      </c>
      <c r="C69" s="32"/>
      <c r="D69" s="32" t="str">
        <f>Lateral!A36</f>
        <v>Bucket 26</v>
      </c>
      <c r="E69" s="32">
        <f>Lateral!B36</f>
        <v>0</v>
      </c>
      <c r="F69" s="27"/>
      <c r="G69" s="32" t="str">
        <f>Lateral!A56</f>
        <v>Bucket 46</v>
      </c>
      <c r="H69" s="32">
        <f>Lateral!B56</f>
        <v>0</v>
      </c>
    </row>
    <row r="70" spans="1:8" x14ac:dyDescent="0.3">
      <c r="A70" s="32" t="str">
        <f>Lateral!A17</f>
        <v>Bucket 7</v>
      </c>
      <c r="B70" s="32">
        <f>Lateral!B17</f>
        <v>0</v>
      </c>
      <c r="C70" s="32"/>
      <c r="D70" s="32" t="str">
        <f>Lateral!A37</f>
        <v>Bucket 27</v>
      </c>
      <c r="E70" s="32">
        <f>Lateral!B37</f>
        <v>0</v>
      </c>
      <c r="F70" s="27"/>
      <c r="G70" s="32" t="str">
        <f>Lateral!A57</f>
        <v>Bucket 47</v>
      </c>
      <c r="H70" s="32">
        <f>Lateral!B57</f>
        <v>0</v>
      </c>
    </row>
    <row r="71" spans="1:8" x14ac:dyDescent="0.3">
      <c r="A71" s="32" t="str">
        <f>Lateral!A18</f>
        <v>Bucket  8</v>
      </c>
      <c r="B71" s="32">
        <f>Lateral!B18</f>
        <v>0</v>
      </c>
      <c r="C71" s="32"/>
      <c r="D71" s="32" t="str">
        <f>Lateral!A38</f>
        <v>Bucket 28</v>
      </c>
      <c r="E71" s="32">
        <f>Lateral!B38</f>
        <v>0</v>
      </c>
      <c r="F71" s="27"/>
      <c r="G71" s="32" t="str">
        <f>Lateral!A58</f>
        <v>Bucket 48</v>
      </c>
      <c r="H71" s="32">
        <f>Lateral!B58</f>
        <v>0</v>
      </c>
    </row>
    <row r="72" spans="1:8" x14ac:dyDescent="0.3">
      <c r="A72" s="32" t="str">
        <f>Lateral!A19</f>
        <v>Bucket 9</v>
      </c>
      <c r="B72" s="32">
        <f>Lateral!B19</f>
        <v>0</v>
      </c>
      <c r="C72" s="32"/>
      <c r="D72" s="32" t="str">
        <f>Lateral!A39</f>
        <v>Bucket 29</v>
      </c>
      <c r="E72" s="32">
        <f>Lateral!B39</f>
        <v>0</v>
      </c>
      <c r="F72" s="27"/>
      <c r="G72" s="32" t="str">
        <f>Lateral!A59</f>
        <v>Bucket 49</v>
      </c>
      <c r="H72" s="32">
        <f>Lateral!B59</f>
        <v>0</v>
      </c>
    </row>
    <row r="73" spans="1:8" x14ac:dyDescent="0.3">
      <c r="A73" s="32" t="str">
        <f>Lateral!A20</f>
        <v>Bucket  10</v>
      </c>
      <c r="B73" s="32">
        <f>Lateral!B20</f>
        <v>0</v>
      </c>
      <c r="C73" s="32"/>
      <c r="D73" s="32" t="str">
        <f>Lateral!A40</f>
        <v>Bucket 30</v>
      </c>
      <c r="E73" s="32">
        <f>Lateral!B40</f>
        <v>0</v>
      </c>
      <c r="F73" s="27"/>
      <c r="G73" s="32" t="str">
        <f>Lateral!A60</f>
        <v>Bucket 50</v>
      </c>
      <c r="H73" s="32">
        <f>Lateral!B60</f>
        <v>0</v>
      </c>
    </row>
    <row r="74" spans="1:8" x14ac:dyDescent="0.3">
      <c r="A74" s="32" t="str">
        <f>Lateral!A21</f>
        <v>Bucket 11</v>
      </c>
      <c r="B74" s="32">
        <f>Lateral!B21</f>
        <v>0</v>
      </c>
      <c r="C74" s="32"/>
      <c r="D74" s="32" t="str">
        <f>Lateral!A41</f>
        <v>Bucket 31</v>
      </c>
      <c r="E74" s="32">
        <f>Lateral!B41</f>
        <v>0</v>
      </c>
      <c r="F74" s="27"/>
      <c r="G74" s="32" t="str">
        <f>Lateral!A61</f>
        <v>Bucket 51</v>
      </c>
      <c r="H74" s="32">
        <f>Lateral!B61</f>
        <v>0</v>
      </c>
    </row>
    <row r="75" spans="1:8" x14ac:dyDescent="0.3">
      <c r="A75" s="32" t="str">
        <f>Lateral!A22</f>
        <v>Bucket  12</v>
      </c>
      <c r="B75" s="32">
        <f>Lateral!B22</f>
        <v>0</v>
      </c>
      <c r="C75" s="32"/>
      <c r="D75" s="32" t="str">
        <f>Lateral!A42</f>
        <v>Bucket 32</v>
      </c>
      <c r="E75" s="32">
        <f>Lateral!B42</f>
        <v>0</v>
      </c>
      <c r="F75" s="27"/>
      <c r="G75" s="32" t="str">
        <f>Lateral!A62</f>
        <v>Bucket 52</v>
      </c>
      <c r="H75" s="32">
        <f>Lateral!B62</f>
        <v>0</v>
      </c>
    </row>
    <row r="76" spans="1:8" x14ac:dyDescent="0.3">
      <c r="A76" s="32" t="str">
        <f>Lateral!A23</f>
        <v>Bucket 13</v>
      </c>
      <c r="B76" s="32">
        <f>Lateral!B23</f>
        <v>0</v>
      </c>
      <c r="C76" s="32"/>
      <c r="D76" s="32" t="str">
        <f>Lateral!A43</f>
        <v>Bucket 33</v>
      </c>
      <c r="E76" s="32">
        <f>Lateral!B43</f>
        <v>0</v>
      </c>
      <c r="F76" s="27"/>
      <c r="G76" s="32" t="str">
        <f>Lateral!A63</f>
        <v>Bucket 53</v>
      </c>
      <c r="H76" s="32">
        <f>Lateral!B63</f>
        <v>0</v>
      </c>
    </row>
    <row r="77" spans="1:8" x14ac:dyDescent="0.3">
      <c r="A77" s="32" t="str">
        <f>Lateral!A24</f>
        <v>Bucket 14</v>
      </c>
      <c r="B77" s="32">
        <f>Lateral!B24</f>
        <v>0</v>
      </c>
      <c r="C77" s="32"/>
      <c r="D77" s="32" t="str">
        <f>Lateral!A44</f>
        <v>Bucket 34</v>
      </c>
      <c r="E77" s="32">
        <f>Lateral!B44</f>
        <v>0</v>
      </c>
      <c r="F77" s="27"/>
      <c r="G77" s="32" t="str">
        <f>Lateral!A64</f>
        <v>Bucket 54</v>
      </c>
      <c r="H77" s="32">
        <f>Lateral!B64</f>
        <v>0</v>
      </c>
    </row>
    <row r="78" spans="1:8" x14ac:dyDescent="0.3">
      <c r="A78" s="32" t="str">
        <f>Lateral!A25</f>
        <v>Bucket 15</v>
      </c>
      <c r="B78" s="32">
        <f>Lateral!B25</f>
        <v>0</v>
      </c>
      <c r="C78" s="32"/>
      <c r="D78" s="32" t="str">
        <f>Lateral!A45</f>
        <v>Bucket 55</v>
      </c>
      <c r="E78" s="32">
        <f>Lateral!B45</f>
        <v>0</v>
      </c>
      <c r="F78" s="27"/>
      <c r="G78" s="32" t="str">
        <f>Lateral!A65</f>
        <v>Bucket 55</v>
      </c>
      <c r="H78" s="32">
        <f>Lateral!B65</f>
        <v>0</v>
      </c>
    </row>
    <row r="79" spans="1:8" x14ac:dyDescent="0.3">
      <c r="A79" s="32" t="str">
        <f>Lateral!A26</f>
        <v>Bucket 16</v>
      </c>
      <c r="B79" s="32">
        <f>Lateral!B26</f>
        <v>0</v>
      </c>
      <c r="C79" s="32"/>
      <c r="D79" s="32" t="str">
        <f>Lateral!A46</f>
        <v>Bucket 36</v>
      </c>
      <c r="E79" s="32">
        <f>Lateral!B46</f>
        <v>0</v>
      </c>
      <c r="F79" s="27"/>
      <c r="G79" s="32" t="str">
        <f>Lateral!A66</f>
        <v>Bucket 56</v>
      </c>
      <c r="H79" s="32">
        <f>Lateral!B66</f>
        <v>0</v>
      </c>
    </row>
    <row r="80" spans="1:8" x14ac:dyDescent="0.3">
      <c r="A80" s="32" t="str">
        <f>Lateral!A27</f>
        <v>Bucket 17</v>
      </c>
      <c r="B80" s="32">
        <f>Lateral!B27</f>
        <v>0</v>
      </c>
      <c r="C80" s="32"/>
      <c r="D80" s="32" t="str">
        <f>Lateral!A47</f>
        <v>Bucket 37</v>
      </c>
      <c r="E80" s="32">
        <f>Lateral!B47</f>
        <v>0</v>
      </c>
      <c r="F80" s="27"/>
      <c r="G80" s="32" t="str">
        <f>Lateral!A67</f>
        <v>Bucket 57</v>
      </c>
      <c r="H80" s="32">
        <f>Lateral!B67</f>
        <v>0</v>
      </c>
    </row>
    <row r="81" spans="1:10" x14ac:dyDescent="0.3">
      <c r="A81" s="32" t="str">
        <f>Lateral!A28</f>
        <v>Bucket 18</v>
      </c>
      <c r="B81" s="32">
        <f>Lateral!B28</f>
        <v>0</v>
      </c>
      <c r="C81" s="32"/>
      <c r="D81" s="32" t="str">
        <f>Lateral!A48</f>
        <v>Bucket 38</v>
      </c>
      <c r="E81" s="32">
        <f>Lateral!B48</f>
        <v>0</v>
      </c>
      <c r="F81" s="27"/>
      <c r="G81" s="32" t="str">
        <f>Lateral!A68</f>
        <v>Bucket 58</v>
      </c>
      <c r="H81" s="32">
        <f>Lateral!B68</f>
        <v>0</v>
      </c>
    </row>
    <row r="82" spans="1:10" x14ac:dyDescent="0.3">
      <c r="A82" s="32" t="str">
        <f>Lateral!A29</f>
        <v>Bucket 19</v>
      </c>
      <c r="B82" s="32">
        <f>Lateral!B29</f>
        <v>0</v>
      </c>
      <c r="C82" s="32"/>
      <c r="D82" s="32" t="str">
        <f>Lateral!A49</f>
        <v>Bucket 39</v>
      </c>
      <c r="E82" s="32">
        <f>Lateral!B49</f>
        <v>0</v>
      </c>
      <c r="F82" s="27"/>
      <c r="G82" s="32" t="str">
        <f>Lateral!A69</f>
        <v>Bucket 59</v>
      </c>
      <c r="H82" s="32">
        <f>Lateral!B69</f>
        <v>0</v>
      </c>
    </row>
    <row r="83" spans="1:10" x14ac:dyDescent="0.3">
      <c r="A83" s="32" t="str">
        <f>Lateral!A30</f>
        <v>Bucket 20</v>
      </c>
      <c r="B83" s="32">
        <f>Lateral!B30</f>
        <v>0</v>
      </c>
      <c r="C83" s="32"/>
      <c r="D83" s="32" t="str">
        <f>Lateral!A50</f>
        <v>Bucket 40</v>
      </c>
      <c r="E83" s="32">
        <f>Lateral!B50</f>
        <v>0</v>
      </c>
      <c r="F83" s="27"/>
      <c r="G83" s="32" t="str">
        <f>Lateral!A70</f>
        <v>Bucket 60</v>
      </c>
      <c r="H83" s="32">
        <f>Lateral!B70</f>
        <v>0</v>
      </c>
    </row>
    <row r="84" spans="1:10" x14ac:dyDescent="0.3">
      <c r="A84" s="32"/>
      <c r="B84" s="32"/>
      <c r="C84" s="32"/>
      <c r="D84" s="32"/>
      <c r="E84" s="32"/>
      <c r="F84" s="27"/>
      <c r="G84" s="27"/>
      <c r="H84" s="27"/>
    </row>
    <row r="85" spans="1:10" ht="15.6" x14ac:dyDescent="0.3">
      <c r="A85" s="73" t="s">
        <v>185</v>
      </c>
      <c r="B85" s="73"/>
      <c r="C85" s="73"/>
      <c r="D85" s="73"/>
      <c r="E85" s="73"/>
      <c r="F85" s="73"/>
      <c r="G85" s="73"/>
      <c r="H85" s="73"/>
      <c r="I85" s="27"/>
      <c r="J85" s="27"/>
    </row>
    <row r="86" spans="1:10" x14ac:dyDescent="0.3">
      <c r="A86" s="27" t="s">
        <v>186</v>
      </c>
      <c r="B86" s="27" t="s">
        <v>193</v>
      </c>
      <c r="C86" s="32"/>
      <c r="D86" s="32"/>
      <c r="E86" s="32"/>
      <c r="F86" s="27"/>
      <c r="G86" s="27"/>
      <c r="H86" s="27"/>
      <c r="I86" s="27"/>
      <c r="J86" s="27"/>
    </row>
    <row r="87" spans="1:10" x14ac:dyDescent="0.3">
      <c r="A87" s="27" t="s">
        <v>187</v>
      </c>
      <c r="B87" s="27" t="s">
        <v>194</v>
      </c>
      <c r="C87" s="32"/>
      <c r="D87" s="32"/>
      <c r="E87" s="32"/>
      <c r="F87" s="27"/>
      <c r="G87" s="27"/>
      <c r="H87" s="27"/>
      <c r="I87" s="27"/>
      <c r="J87" s="27"/>
    </row>
    <row r="88" spans="1:10" x14ac:dyDescent="0.3">
      <c r="A88" s="27" t="s">
        <v>188</v>
      </c>
      <c r="B88" s="27" t="s">
        <v>195</v>
      </c>
      <c r="C88" s="32"/>
      <c r="D88" s="32"/>
      <c r="E88" s="32"/>
      <c r="F88" s="27"/>
      <c r="G88" s="27"/>
      <c r="H88" s="27"/>
      <c r="I88" s="27"/>
      <c r="J88" s="27"/>
    </row>
    <row r="89" spans="1:10" x14ac:dyDescent="0.3">
      <c r="A89" s="32"/>
      <c r="B89" s="32"/>
      <c r="C89" s="32"/>
      <c r="D89" s="32"/>
      <c r="E89" s="32"/>
      <c r="F89" s="27"/>
      <c r="G89" s="27"/>
      <c r="H89" s="27"/>
      <c r="I89" s="27"/>
      <c r="J89" s="27"/>
    </row>
    <row r="90" spans="1:10" ht="15.6" x14ac:dyDescent="0.3">
      <c r="A90" s="71" t="s">
        <v>189</v>
      </c>
      <c r="B90" s="32"/>
      <c r="C90" s="32"/>
      <c r="D90" s="32"/>
      <c r="E90" s="32"/>
      <c r="F90" s="27"/>
      <c r="G90" s="27"/>
      <c r="H90" s="27"/>
      <c r="I90" s="27"/>
      <c r="J90" s="27"/>
    </row>
    <row r="91" spans="1:10" x14ac:dyDescent="0.3">
      <c r="A91" s="27" t="s">
        <v>196</v>
      </c>
      <c r="B91" s="27"/>
      <c r="C91" s="27"/>
      <c r="D91" s="27"/>
      <c r="E91" s="27"/>
      <c r="F91" s="27"/>
      <c r="G91" s="27"/>
      <c r="H91" s="27"/>
      <c r="I91" s="27"/>
      <c r="J91" s="27"/>
    </row>
    <row r="92" spans="1:10" ht="28.5" customHeight="1" x14ac:dyDescent="0.3">
      <c r="A92" s="72" t="s">
        <v>197</v>
      </c>
      <c r="B92" s="72"/>
      <c r="C92" s="72"/>
      <c r="D92" s="72"/>
      <c r="E92" s="72"/>
      <c r="F92" s="72"/>
      <c r="G92" s="72"/>
      <c r="H92" s="72"/>
      <c r="I92" s="27"/>
      <c r="J92" s="27"/>
    </row>
    <row r="93" spans="1:10" x14ac:dyDescent="0.3">
      <c r="A93" s="27" t="s">
        <v>198</v>
      </c>
      <c r="B93" s="27"/>
      <c r="C93" s="27"/>
      <c r="D93" s="27"/>
      <c r="E93" s="27"/>
      <c r="F93" s="27"/>
      <c r="G93" s="27"/>
      <c r="H93" s="27"/>
      <c r="I93" s="27"/>
      <c r="J93" s="27"/>
    </row>
    <row r="94" spans="1:10" x14ac:dyDescent="0.3">
      <c r="A94" s="70" t="s">
        <v>190</v>
      </c>
      <c r="B94" s="27"/>
      <c r="C94" s="27"/>
      <c r="D94" s="27"/>
      <c r="E94" s="27"/>
      <c r="F94" s="27"/>
      <c r="G94" s="27"/>
      <c r="H94" s="27"/>
      <c r="I94" s="27"/>
      <c r="J94" s="27"/>
    </row>
    <row r="95" spans="1:10" x14ac:dyDescent="0.3">
      <c r="A95" s="27" t="s">
        <v>191</v>
      </c>
      <c r="B95" s="27"/>
      <c r="C95" s="27"/>
      <c r="D95" s="27"/>
      <c r="E95" s="27"/>
      <c r="F95" s="27"/>
      <c r="G95" s="27"/>
      <c r="H95" s="27"/>
      <c r="I95" s="27"/>
      <c r="J95" s="27"/>
    </row>
    <row r="96" spans="1:10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</row>
    <row r="97" spans="1:10" ht="15.6" x14ac:dyDescent="0.3">
      <c r="A97" s="71" t="s">
        <v>192</v>
      </c>
      <c r="B97" s="27"/>
      <c r="C97" s="27"/>
      <c r="D97" s="27"/>
      <c r="E97" s="27"/>
      <c r="F97" s="27"/>
      <c r="G97" s="27"/>
      <c r="H97" s="27"/>
      <c r="I97" s="27"/>
      <c r="J97" s="27"/>
    </row>
    <row r="98" spans="1:10" x14ac:dyDescent="0.3">
      <c r="A98" s="92"/>
      <c r="B98" s="92"/>
      <c r="C98" s="93"/>
      <c r="D98" s="93"/>
      <c r="E98" s="93"/>
      <c r="F98" s="93"/>
      <c r="G98" s="93"/>
      <c r="H98" s="27"/>
      <c r="I98" s="27"/>
      <c r="J98" s="27"/>
    </row>
    <row r="99" spans="1:10" x14ac:dyDescent="0.3">
      <c r="A99" s="91"/>
      <c r="B99" s="91"/>
      <c r="C99" s="94"/>
      <c r="D99" s="94"/>
      <c r="E99" s="94"/>
      <c r="F99" s="94"/>
      <c r="G99" s="94"/>
    </row>
    <row r="100" spans="1:10" x14ac:dyDescent="0.3">
      <c r="A100" s="91"/>
      <c r="B100" s="91"/>
      <c r="C100" s="94"/>
      <c r="D100" s="94"/>
      <c r="E100" s="94"/>
      <c r="F100" s="94"/>
      <c r="G100" s="94"/>
    </row>
    <row r="101" spans="1:10" x14ac:dyDescent="0.3">
      <c r="A101" s="91"/>
      <c r="B101" s="91"/>
      <c r="C101" s="94"/>
      <c r="D101" s="94"/>
      <c r="E101" s="94"/>
      <c r="F101" s="94"/>
      <c r="G101" s="94"/>
    </row>
    <row r="102" spans="1:10" x14ac:dyDescent="0.3">
      <c r="A102" s="91"/>
      <c r="B102" s="91"/>
      <c r="C102" s="94"/>
      <c r="D102" s="94"/>
      <c r="E102" s="94"/>
      <c r="F102" s="94"/>
      <c r="G102" s="94"/>
    </row>
    <row r="103" spans="1:10" x14ac:dyDescent="0.3">
      <c r="A103" s="91"/>
      <c r="B103" s="91"/>
      <c r="C103" s="94"/>
      <c r="D103" s="94"/>
      <c r="E103" s="94"/>
      <c r="F103" s="94"/>
      <c r="G103" s="94"/>
    </row>
    <row r="104" spans="1:10" x14ac:dyDescent="0.3">
      <c r="A104" s="91"/>
      <c r="B104" s="91"/>
      <c r="C104" s="94"/>
      <c r="D104" s="94"/>
      <c r="E104" s="94"/>
      <c r="F104" s="94"/>
      <c r="G104" s="94"/>
    </row>
    <row r="105" spans="1:10" x14ac:dyDescent="0.3">
      <c r="A105" s="91"/>
      <c r="B105" s="91"/>
      <c r="C105" s="94"/>
      <c r="D105" s="94"/>
      <c r="E105" s="94"/>
      <c r="F105" s="94"/>
      <c r="G105" s="94"/>
    </row>
    <row r="106" spans="1:10" x14ac:dyDescent="0.3">
      <c r="A106" s="91"/>
      <c r="B106" s="91"/>
      <c r="C106" s="94"/>
      <c r="D106" s="94"/>
      <c r="E106" s="94"/>
      <c r="F106" s="94"/>
      <c r="G106" s="94"/>
    </row>
    <row r="107" spans="1:10" x14ac:dyDescent="0.3">
      <c r="A107" s="91"/>
      <c r="B107" s="91"/>
      <c r="C107" s="94"/>
      <c r="D107" s="94"/>
      <c r="E107" s="94"/>
      <c r="F107" s="94"/>
      <c r="G107" s="94"/>
    </row>
    <row r="108" spans="1:10" x14ac:dyDescent="0.3">
      <c r="A108" s="91"/>
      <c r="B108" s="91"/>
      <c r="C108" s="94"/>
      <c r="D108" s="94"/>
      <c r="E108" s="94"/>
      <c r="F108" s="94"/>
      <c r="G108" s="94"/>
    </row>
    <row r="109" spans="1:10" x14ac:dyDescent="0.3">
      <c r="A109" s="91"/>
      <c r="B109" s="91"/>
      <c r="C109" s="94"/>
      <c r="D109" s="94"/>
      <c r="E109" s="94"/>
      <c r="F109" s="94"/>
      <c r="G109" s="94"/>
    </row>
  </sheetData>
  <mergeCells count="69">
    <mergeCell ref="A99:B99"/>
    <mergeCell ref="C99:G99"/>
    <mergeCell ref="A101:B101"/>
    <mergeCell ref="C101:G101"/>
    <mergeCell ref="A102:B102"/>
    <mergeCell ref="C102:G102"/>
    <mergeCell ref="A100:B100"/>
    <mergeCell ref="C100:G100"/>
    <mergeCell ref="A103:B103"/>
    <mergeCell ref="C103:G103"/>
    <mergeCell ref="A109:B109"/>
    <mergeCell ref="C109:G109"/>
    <mergeCell ref="A104:B104"/>
    <mergeCell ref="C104:G104"/>
    <mergeCell ref="A105:B105"/>
    <mergeCell ref="C105:G105"/>
    <mergeCell ref="A106:B106"/>
    <mergeCell ref="C106:G106"/>
    <mergeCell ref="A107:B107"/>
    <mergeCell ref="C107:G107"/>
    <mergeCell ref="A108:B108"/>
    <mergeCell ref="C108:G108"/>
    <mergeCell ref="A58:C58"/>
    <mergeCell ref="E58:H58"/>
    <mergeCell ref="A59:C59"/>
    <mergeCell ref="E59:H59"/>
    <mergeCell ref="A85:H85"/>
    <mergeCell ref="A54:C54"/>
    <mergeCell ref="E54:H54"/>
    <mergeCell ref="A56:C56"/>
    <mergeCell ref="E56:H56"/>
    <mergeCell ref="A57:C57"/>
    <mergeCell ref="E57:H57"/>
    <mergeCell ref="A98:B98"/>
    <mergeCell ref="C98:G98"/>
    <mergeCell ref="A53:C53"/>
    <mergeCell ref="E53:H53"/>
    <mergeCell ref="A39:H39"/>
    <mergeCell ref="A41:H41"/>
    <mergeCell ref="A44:H44"/>
    <mergeCell ref="A47:C47"/>
    <mergeCell ref="E47:H47"/>
    <mergeCell ref="A48:C48"/>
    <mergeCell ref="A49:C49"/>
    <mergeCell ref="A51:B51"/>
    <mergeCell ref="E51:H51"/>
    <mergeCell ref="A52:C52"/>
    <mergeCell ref="E52:H52"/>
    <mergeCell ref="A92:H92"/>
    <mergeCell ref="A37:B37"/>
    <mergeCell ref="A12:E12"/>
    <mergeCell ref="A28:E28"/>
    <mergeCell ref="C32:D32"/>
    <mergeCell ref="E32:G32"/>
    <mergeCell ref="A33:B33"/>
    <mergeCell ref="C33:D33"/>
    <mergeCell ref="A35:B35"/>
    <mergeCell ref="A29:B29"/>
    <mergeCell ref="C29:E29"/>
    <mergeCell ref="F29:H29"/>
    <mergeCell ref="A30:B30"/>
    <mergeCell ref="C30:E30"/>
    <mergeCell ref="F30:H30"/>
    <mergeCell ref="B10:H10"/>
    <mergeCell ref="A1:B4"/>
    <mergeCell ref="B6:H6"/>
    <mergeCell ref="B7:H7"/>
    <mergeCell ref="B8:H8"/>
    <mergeCell ref="B9:H9"/>
  </mergeCells>
  <dataValidations count="4">
    <dataValidation type="list" allowBlank="1" showInputMessage="1" showErrorMessage="1" sqref="E48:E49" xr:uid="{3234E622-5294-4AF3-8470-6F95483EBB42}">
      <formula1>$V$1:$V$2</formula1>
    </dataValidation>
    <dataValidation type="list" allowBlank="1" showInputMessage="1" showErrorMessage="1" sqref="C51" xr:uid="{7165B694-8EAC-4F9B-9AF3-8DCDE4248F41}">
      <formula1>$W$1:$W$3</formula1>
    </dataValidation>
    <dataValidation type="list" allowBlank="1" showInputMessage="1" showErrorMessage="1" sqref="F49:H49" xr:uid="{6826A4EF-4FB7-4CB2-BDC0-02A49D6F375A}">
      <formula1>$L$50:$M$50</formula1>
    </dataValidation>
    <dataValidation type="list" allowBlank="1" showInputMessage="1" showErrorMessage="1" sqref="B10" xr:uid="{8328488C-EB07-4762-810A-120EE1184EE8}">
      <formula1>$U$1:$U$2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3B38-3AB5-4161-8BA1-836551ED6665}">
  <dimension ref="A1:I49"/>
  <sheetViews>
    <sheetView workbookViewId="0">
      <selection activeCell="G14" sqref="G14"/>
    </sheetView>
  </sheetViews>
  <sheetFormatPr defaultRowHeight="14.4" x14ac:dyDescent="0.3"/>
  <cols>
    <col min="1" max="1" width="10.6640625" bestFit="1" customWidth="1"/>
    <col min="2" max="2" width="31.33203125" bestFit="1" customWidth="1"/>
    <col min="3" max="3" width="22.5546875" bestFit="1" customWidth="1"/>
    <col min="5" max="5" width="11.5546875" bestFit="1" customWidth="1"/>
    <col min="6" max="6" width="31.33203125" bestFit="1" customWidth="1"/>
  </cols>
  <sheetData>
    <row r="1" spans="1:9" x14ac:dyDescent="0.3">
      <c r="C1" t="s">
        <v>1</v>
      </c>
      <c r="D1" t="s">
        <v>73</v>
      </c>
      <c r="F1" s="1" t="s">
        <v>4</v>
      </c>
      <c r="G1" s="7">
        <f>SUM(C28:C47)</f>
        <v>0</v>
      </c>
    </row>
    <row r="2" spans="1:9" x14ac:dyDescent="0.3">
      <c r="A2" t="s">
        <v>74</v>
      </c>
      <c r="B2" s="5"/>
      <c r="C2">
        <v>20</v>
      </c>
      <c r="D2" s="11">
        <f>SUM(B2/C2)</f>
        <v>0</v>
      </c>
      <c r="F2" s="1" t="s">
        <v>6</v>
      </c>
      <c r="G2" s="6">
        <f>G1/C2</f>
        <v>0</v>
      </c>
    </row>
    <row r="3" spans="1:9" x14ac:dyDescent="0.3">
      <c r="F3" s="1" t="s">
        <v>2</v>
      </c>
      <c r="G3" s="5"/>
    </row>
    <row r="4" spans="1:9" x14ac:dyDescent="0.3">
      <c r="C4" s="1" t="s">
        <v>14</v>
      </c>
      <c r="F4" s="1" t="s">
        <v>9</v>
      </c>
      <c r="G4" s="6">
        <f>QUARTILE(C28:C48,1)</f>
        <v>0</v>
      </c>
    </row>
    <row r="5" spans="1:9" x14ac:dyDescent="0.3">
      <c r="A5" s="113" t="s">
        <v>75</v>
      </c>
      <c r="B5" s="2" t="s">
        <v>76</v>
      </c>
      <c r="C5" s="15"/>
      <c r="F5" s="1" t="s">
        <v>10</v>
      </c>
      <c r="G5" s="6" t="e">
        <f>AVERAGE(F29:F49)</f>
        <v>#DIV/0!</v>
      </c>
    </row>
    <row r="6" spans="1:9" x14ac:dyDescent="0.3">
      <c r="A6" s="113"/>
      <c r="B6" s="2" t="s">
        <v>26</v>
      </c>
      <c r="C6" s="15"/>
      <c r="F6" s="1" t="s">
        <v>11</v>
      </c>
      <c r="G6" s="6" t="e">
        <f>G5/G2</f>
        <v>#DIV/0!</v>
      </c>
    </row>
    <row r="7" spans="1:9" x14ac:dyDescent="0.3">
      <c r="A7" s="113"/>
      <c r="B7" s="2" t="s">
        <v>77</v>
      </c>
      <c r="C7" s="15"/>
      <c r="G7" s="10"/>
    </row>
    <row r="8" spans="1:9" x14ac:dyDescent="0.3">
      <c r="A8" s="113"/>
      <c r="B8" s="2" t="s">
        <v>24</v>
      </c>
      <c r="C8" s="15"/>
    </row>
    <row r="9" spans="1:9" x14ac:dyDescent="0.3">
      <c r="A9" s="113"/>
      <c r="B9" s="2" t="s">
        <v>23</v>
      </c>
      <c r="C9" s="15"/>
      <c r="F9" t="s">
        <v>13</v>
      </c>
      <c r="G9" s="5"/>
    </row>
    <row r="10" spans="1:9" x14ac:dyDescent="0.3">
      <c r="A10" s="113"/>
      <c r="B10" s="2" t="s">
        <v>22</v>
      </c>
      <c r="C10" s="15"/>
      <c r="F10" t="s">
        <v>181</v>
      </c>
      <c r="G10" s="6" t="e">
        <f>G11/I11</f>
        <v>#DIV/0!</v>
      </c>
    </row>
    <row r="11" spans="1:9" x14ac:dyDescent="0.3">
      <c r="A11" s="113"/>
      <c r="B11" s="2" t="s">
        <v>21</v>
      </c>
      <c r="C11" s="15"/>
      <c r="F11" t="s">
        <v>17</v>
      </c>
      <c r="G11" s="68"/>
      <c r="H11" t="s">
        <v>18</v>
      </c>
      <c r="I11" s="68"/>
    </row>
    <row r="12" spans="1:9" x14ac:dyDescent="0.3">
      <c r="A12" s="113"/>
      <c r="B12" s="2" t="s">
        <v>20</v>
      </c>
      <c r="C12" s="15"/>
      <c r="F12" t="s">
        <v>180</v>
      </c>
      <c r="G12" t="e">
        <f>G9/G10</f>
        <v>#DIV/0!</v>
      </c>
    </row>
    <row r="13" spans="1:9" x14ac:dyDescent="0.3">
      <c r="A13" s="113"/>
      <c r="B13" s="2" t="s">
        <v>19</v>
      </c>
      <c r="C13" s="15"/>
      <c r="F13" s="1" t="s">
        <v>179</v>
      </c>
      <c r="G13" s="67" t="e">
        <f>G2*(G12/60)</f>
        <v>#DIV/0!</v>
      </c>
      <c r="H13" t="s">
        <v>184</v>
      </c>
    </row>
    <row r="14" spans="1:9" x14ac:dyDescent="0.3">
      <c r="A14" s="113"/>
      <c r="B14" s="2" t="s">
        <v>16</v>
      </c>
      <c r="C14" s="15"/>
    </row>
    <row r="15" spans="1:9" x14ac:dyDescent="0.3">
      <c r="A15" s="112" t="s">
        <v>78</v>
      </c>
      <c r="B15" s="2" t="s">
        <v>79</v>
      </c>
      <c r="C15" s="5"/>
    </row>
    <row r="16" spans="1:9" x14ac:dyDescent="0.3">
      <c r="A16" s="112"/>
      <c r="B16" s="2" t="s">
        <v>80</v>
      </c>
      <c r="C16" s="5"/>
    </row>
    <row r="17" spans="1:6" x14ac:dyDescent="0.3">
      <c r="A17" s="112"/>
      <c r="B17" s="2" t="s">
        <v>20</v>
      </c>
      <c r="C17" s="5"/>
    </row>
    <row r="18" spans="1:6" x14ac:dyDescent="0.3">
      <c r="A18" s="112"/>
      <c r="B18" s="2" t="s">
        <v>81</v>
      </c>
      <c r="C18" s="5"/>
    </row>
    <row r="19" spans="1:6" x14ac:dyDescent="0.3">
      <c r="A19" s="112"/>
      <c r="B19" s="2" t="s">
        <v>22</v>
      </c>
      <c r="C19" s="5"/>
    </row>
    <row r="20" spans="1:6" x14ac:dyDescent="0.3">
      <c r="A20" s="112"/>
      <c r="B20" s="2" t="s">
        <v>82</v>
      </c>
      <c r="C20" s="5"/>
    </row>
    <row r="21" spans="1:6" x14ac:dyDescent="0.3">
      <c r="A21" s="112"/>
      <c r="B21" s="2" t="s">
        <v>24</v>
      </c>
      <c r="C21" s="5"/>
    </row>
    <row r="22" spans="1:6" x14ac:dyDescent="0.3">
      <c r="A22" s="112"/>
      <c r="B22" s="2" t="s">
        <v>77</v>
      </c>
      <c r="C22" s="5"/>
    </row>
    <row r="23" spans="1:6" x14ac:dyDescent="0.3">
      <c r="A23" s="112"/>
      <c r="B23" s="2" t="s">
        <v>26</v>
      </c>
      <c r="C23" s="5"/>
    </row>
    <row r="24" spans="1:6" x14ac:dyDescent="0.3">
      <c r="A24" s="112"/>
      <c r="B24" s="2" t="s">
        <v>76</v>
      </c>
      <c r="C24" s="5"/>
    </row>
    <row r="25" spans="1:6" x14ac:dyDescent="0.3">
      <c r="A25" s="16"/>
    </row>
    <row r="26" spans="1:6" x14ac:dyDescent="0.3">
      <c r="A26" s="16"/>
    </row>
    <row r="27" spans="1:6" x14ac:dyDescent="0.3">
      <c r="A27" s="21"/>
      <c r="B27" s="34" t="s">
        <v>2</v>
      </c>
      <c r="C27" s="34" t="s">
        <v>3</v>
      </c>
      <c r="D27" s="21"/>
      <c r="E27" s="21"/>
      <c r="F27" s="21"/>
    </row>
    <row r="28" spans="1:6" x14ac:dyDescent="0.3">
      <c r="A28" s="21">
        <v>1</v>
      </c>
      <c r="B28" s="39">
        <f>G3</f>
        <v>0</v>
      </c>
      <c r="C28" s="40">
        <f>1000*C5/51044.6</f>
        <v>0</v>
      </c>
      <c r="D28" s="41" t="str">
        <f>IF(C28=0,"",C28)</f>
        <v/>
      </c>
      <c r="E28" s="41" t="str">
        <f>IF(C28=0,"",(D28+0.00001*A28))</f>
        <v/>
      </c>
      <c r="F28" s="21" t="str">
        <f>IF(E28&lt;=$G$4,E28,"")</f>
        <v/>
      </c>
    </row>
    <row r="29" spans="1:6" x14ac:dyDescent="0.3">
      <c r="A29" s="38">
        <v>2</v>
      </c>
      <c r="B29" s="39">
        <f t="shared" ref="B29:B47" si="0">$G$3</f>
        <v>0</v>
      </c>
      <c r="C29" s="40">
        <f t="shared" ref="C29:C47" si="1">1000*C6/51044.6</f>
        <v>0</v>
      </c>
      <c r="D29" s="41" t="str">
        <f>IF(C29=0,"",C29)</f>
        <v/>
      </c>
      <c r="E29" s="41" t="str">
        <f t="shared" ref="E29:E47" si="2">IF(C29=0,"",(D29+0.00001*A29))</f>
        <v/>
      </c>
      <c r="F29" s="21" t="str">
        <f t="shared" ref="F29:F46" si="3">IF(E29&lt;=$G$4,E29,"")</f>
        <v/>
      </c>
    </row>
    <row r="30" spans="1:6" x14ac:dyDescent="0.3">
      <c r="A30" s="38">
        <v>3</v>
      </c>
      <c r="B30" s="39">
        <f t="shared" si="0"/>
        <v>0</v>
      </c>
      <c r="C30" s="40">
        <f t="shared" si="1"/>
        <v>0</v>
      </c>
      <c r="D30" s="41" t="str">
        <f t="shared" ref="D30:D47" si="4">IF(C30=0,"",C30)</f>
        <v/>
      </c>
      <c r="E30" s="41" t="str">
        <f t="shared" si="2"/>
        <v/>
      </c>
      <c r="F30" s="21" t="str">
        <f t="shared" si="3"/>
        <v/>
      </c>
    </row>
    <row r="31" spans="1:6" x14ac:dyDescent="0.3">
      <c r="A31" s="38">
        <v>4</v>
      </c>
      <c r="B31" s="39">
        <f t="shared" si="0"/>
        <v>0</v>
      </c>
      <c r="C31" s="40">
        <f t="shared" si="1"/>
        <v>0</v>
      </c>
      <c r="D31" s="41" t="str">
        <f t="shared" si="4"/>
        <v/>
      </c>
      <c r="E31" s="41" t="str">
        <f t="shared" si="2"/>
        <v/>
      </c>
      <c r="F31" s="21" t="str">
        <f t="shared" si="3"/>
        <v/>
      </c>
    </row>
    <row r="32" spans="1:6" x14ac:dyDescent="0.3">
      <c r="A32" s="38">
        <v>5</v>
      </c>
      <c r="B32" s="39">
        <f t="shared" si="0"/>
        <v>0</v>
      </c>
      <c r="C32" s="40">
        <f t="shared" si="1"/>
        <v>0</v>
      </c>
      <c r="D32" s="41" t="str">
        <f t="shared" si="4"/>
        <v/>
      </c>
      <c r="E32" s="41" t="str">
        <f t="shared" si="2"/>
        <v/>
      </c>
      <c r="F32" s="21" t="str">
        <f t="shared" si="3"/>
        <v/>
      </c>
    </row>
    <row r="33" spans="1:6" x14ac:dyDescent="0.3">
      <c r="A33" s="38">
        <v>6</v>
      </c>
      <c r="B33" s="39">
        <f t="shared" si="0"/>
        <v>0</v>
      </c>
      <c r="C33" s="40">
        <f t="shared" si="1"/>
        <v>0</v>
      </c>
      <c r="D33" s="41" t="str">
        <f t="shared" si="4"/>
        <v/>
      </c>
      <c r="E33" s="41" t="str">
        <f t="shared" si="2"/>
        <v/>
      </c>
      <c r="F33" s="21" t="str">
        <f t="shared" si="3"/>
        <v/>
      </c>
    </row>
    <row r="34" spans="1:6" x14ac:dyDescent="0.3">
      <c r="A34" s="38">
        <v>7</v>
      </c>
      <c r="B34" s="39">
        <f t="shared" si="0"/>
        <v>0</v>
      </c>
      <c r="C34" s="40">
        <f t="shared" si="1"/>
        <v>0</v>
      </c>
      <c r="D34" s="41" t="str">
        <f t="shared" si="4"/>
        <v/>
      </c>
      <c r="E34" s="41" t="str">
        <f t="shared" si="2"/>
        <v/>
      </c>
      <c r="F34" s="21" t="str">
        <f t="shared" si="3"/>
        <v/>
      </c>
    </row>
    <row r="35" spans="1:6" x14ac:dyDescent="0.3">
      <c r="A35" s="38">
        <v>8</v>
      </c>
      <c r="B35" s="39">
        <f t="shared" si="0"/>
        <v>0</v>
      </c>
      <c r="C35" s="40">
        <f t="shared" si="1"/>
        <v>0</v>
      </c>
      <c r="D35" s="41" t="str">
        <f t="shared" si="4"/>
        <v/>
      </c>
      <c r="E35" s="41" t="str">
        <f t="shared" si="2"/>
        <v/>
      </c>
      <c r="F35" s="21" t="str">
        <f t="shared" si="3"/>
        <v/>
      </c>
    </row>
    <row r="36" spans="1:6" x14ac:dyDescent="0.3">
      <c r="A36" s="38">
        <v>9</v>
      </c>
      <c r="B36" s="39">
        <f t="shared" si="0"/>
        <v>0</v>
      </c>
      <c r="C36" s="40">
        <f t="shared" si="1"/>
        <v>0</v>
      </c>
      <c r="D36" s="41" t="str">
        <f t="shared" si="4"/>
        <v/>
      </c>
      <c r="E36" s="41" t="str">
        <f t="shared" si="2"/>
        <v/>
      </c>
      <c r="F36" s="21" t="str">
        <f t="shared" si="3"/>
        <v/>
      </c>
    </row>
    <row r="37" spans="1:6" x14ac:dyDescent="0.3">
      <c r="A37" s="38">
        <v>10</v>
      </c>
      <c r="B37" s="39">
        <f t="shared" si="0"/>
        <v>0</v>
      </c>
      <c r="C37" s="40">
        <f t="shared" si="1"/>
        <v>0</v>
      </c>
      <c r="D37" s="41" t="str">
        <f t="shared" si="4"/>
        <v/>
      </c>
      <c r="E37" s="41" t="str">
        <f t="shared" si="2"/>
        <v/>
      </c>
      <c r="F37" s="21" t="str">
        <f t="shared" si="3"/>
        <v/>
      </c>
    </row>
    <row r="38" spans="1:6" x14ac:dyDescent="0.3">
      <c r="A38" s="38">
        <v>11</v>
      </c>
      <c r="B38" s="39">
        <f t="shared" si="0"/>
        <v>0</v>
      </c>
      <c r="C38" s="40">
        <f t="shared" si="1"/>
        <v>0</v>
      </c>
      <c r="D38" s="41" t="str">
        <f t="shared" si="4"/>
        <v/>
      </c>
      <c r="E38" s="41" t="str">
        <f t="shared" si="2"/>
        <v/>
      </c>
      <c r="F38" s="21" t="str">
        <f t="shared" si="3"/>
        <v/>
      </c>
    </row>
    <row r="39" spans="1:6" x14ac:dyDescent="0.3">
      <c r="A39" s="38">
        <v>12</v>
      </c>
      <c r="B39" s="39">
        <f t="shared" si="0"/>
        <v>0</v>
      </c>
      <c r="C39" s="40">
        <f t="shared" si="1"/>
        <v>0</v>
      </c>
      <c r="D39" s="41" t="str">
        <f>IF(C39=0,"",C39)</f>
        <v/>
      </c>
      <c r="E39" s="41" t="str">
        <f t="shared" si="2"/>
        <v/>
      </c>
      <c r="F39" s="21" t="str">
        <f t="shared" si="3"/>
        <v/>
      </c>
    </row>
    <row r="40" spans="1:6" x14ac:dyDescent="0.3">
      <c r="A40" s="38">
        <v>13</v>
      </c>
      <c r="B40" s="39">
        <f t="shared" si="0"/>
        <v>0</v>
      </c>
      <c r="C40" s="40">
        <f t="shared" si="1"/>
        <v>0</v>
      </c>
      <c r="D40" s="41" t="str">
        <f t="shared" si="4"/>
        <v/>
      </c>
      <c r="E40" s="41" t="str">
        <f t="shared" si="2"/>
        <v/>
      </c>
      <c r="F40" s="21" t="str">
        <f t="shared" si="3"/>
        <v/>
      </c>
    </row>
    <row r="41" spans="1:6" x14ac:dyDescent="0.3">
      <c r="A41" s="38">
        <v>14</v>
      </c>
      <c r="B41" s="39">
        <f t="shared" si="0"/>
        <v>0</v>
      </c>
      <c r="C41" s="40">
        <f t="shared" si="1"/>
        <v>0</v>
      </c>
      <c r="D41" s="41" t="str">
        <f t="shared" si="4"/>
        <v/>
      </c>
      <c r="E41" s="41" t="str">
        <f t="shared" si="2"/>
        <v/>
      </c>
      <c r="F41" s="21" t="str">
        <f t="shared" si="3"/>
        <v/>
      </c>
    </row>
    <row r="42" spans="1:6" x14ac:dyDescent="0.3">
      <c r="A42" s="38">
        <v>15</v>
      </c>
      <c r="B42" s="39">
        <f t="shared" si="0"/>
        <v>0</v>
      </c>
      <c r="C42" s="40">
        <f t="shared" si="1"/>
        <v>0</v>
      </c>
      <c r="D42" s="41" t="str">
        <f t="shared" si="4"/>
        <v/>
      </c>
      <c r="E42" s="41" t="str">
        <f t="shared" si="2"/>
        <v/>
      </c>
      <c r="F42" s="21" t="str">
        <f t="shared" si="3"/>
        <v/>
      </c>
    </row>
    <row r="43" spans="1:6" x14ac:dyDescent="0.3">
      <c r="A43" s="38">
        <v>16</v>
      </c>
      <c r="B43" s="39">
        <f t="shared" si="0"/>
        <v>0</v>
      </c>
      <c r="C43" s="40">
        <f t="shared" si="1"/>
        <v>0</v>
      </c>
      <c r="D43" s="41" t="str">
        <f t="shared" si="4"/>
        <v/>
      </c>
      <c r="E43" s="41" t="str">
        <f t="shared" si="2"/>
        <v/>
      </c>
      <c r="F43" s="21" t="str">
        <f t="shared" si="3"/>
        <v/>
      </c>
    </row>
    <row r="44" spans="1:6" x14ac:dyDescent="0.3">
      <c r="A44" s="38">
        <v>17</v>
      </c>
      <c r="B44" s="39">
        <f t="shared" si="0"/>
        <v>0</v>
      </c>
      <c r="C44" s="40">
        <f t="shared" si="1"/>
        <v>0</v>
      </c>
      <c r="D44" s="41" t="str">
        <f t="shared" si="4"/>
        <v/>
      </c>
      <c r="E44" s="41" t="str">
        <f t="shared" si="2"/>
        <v/>
      </c>
      <c r="F44" s="21" t="str">
        <f t="shared" si="3"/>
        <v/>
      </c>
    </row>
    <row r="45" spans="1:6" x14ac:dyDescent="0.3">
      <c r="A45" s="38">
        <v>18</v>
      </c>
      <c r="B45" s="39">
        <f t="shared" si="0"/>
        <v>0</v>
      </c>
      <c r="C45" s="40">
        <f t="shared" si="1"/>
        <v>0</v>
      </c>
      <c r="D45" s="41" t="str">
        <f t="shared" si="4"/>
        <v/>
      </c>
      <c r="E45" s="41" t="str">
        <f t="shared" si="2"/>
        <v/>
      </c>
      <c r="F45" s="21" t="str">
        <f t="shared" si="3"/>
        <v/>
      </c>
    </row>
    <row r="46" spans="1:6" x14ac:dyDescent="0.3">
      <c r="A46" s="38">
        <v>19</v>
      </c>
      <c r="B46" s="39">
        <f t="shared" si="0"/>
        <v>0</v>
      </c>
      <c r="C46" s="40">
        <f t="shared" si="1"/>
        <v>0</v>
      </c>
      <c r="D46" s="41" t="str">
        <f t="shared" si="4"/>
        <v/>
      </c>
      <c r="E46" s="41" t="str">
        <f t="shared" si="2"/>
        <v/>
      </c>
      <c r="F46" s="21" t="str">
        <f t="shared" si="3"/>
        <v/>
      </c>
    </row>
    <row r="47" spans="1:6" x14ac:dyDescent="0.3">
      <c r="A47" s="38">
        <v>20</v>
      </c>
      <c r="B47" s="39">
        <f t="shared" si="0"/>
        <v>0</v>
      </c>
      <c r="C47" s="40">
        <f t="shared" si="1"/>
        <v>0</v>
      </c>
      <c r="D47" s="41" t="str">
        <f t="shared" si="4"/>
        <v/>
      </c>
      <c r="E47" s="41" t="str">
        <f t="shared" si="2"/>
        <v/>
      </c>
      <c r="F47" s="21" t="str">
        <f>IF(E47&lt;=$G$4,E47,"")</f>
        <v/>
      </c>
    </row>
    <row r="48" spans="1:6" x14ac:dyDescent="0.3">
      <c r="A48" s="35"/>
      <c r="B48" s="36"/>
      <c r="C48" s="37"/>
      <c r="D48" s="6"/>
      <c r="E48" s="6"/>
    </row>
    <row r="49" spans="1:1" x14ac:dyDescent="0.3">
      <c r="A49" s="35"/>
    </row>
  </sheetData>
  <mergeCells count="2">
    <mergeCell ref="A15:A24"/>
    <mergeCell ref="A5:A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951F-D862-4045-94F7-B16F28A7EEF3}">
  <dimension ref="A1:R89"/>
  <sheetViews>
    <sheetView zoomScaleNormal="100" zoomScaleSheetLayoutView="80" workbookViewId="0">
      <selection activeCell="C7" sqref="C7:F7"/>
    </sheetView>
  </sheetViews>
  <sheetFormatPr defaultRowHeight="14.4" x14ac:dyDescent="0.3"/>
  <cols>
    <col min="2" max="2" width="16.5546875" customWidth="1"/>
    <col min="3" max="3" width="13.6640625" customWidth="1"/>
    <col min="15" max="15" width="16" bestFit="1" customWidth="1"/>
  </cols>
  <sheetData>
    <row r="1" spans="1:18" x14ac:dyDescent="0.3">
      <c r="A1" s="74" t="s">
        <v>98</v>
      </c>
      <c r="B1" s="75"/>
      <c r="C1" s="75"/>
      <c r="O1" s="22"/>
      <c r="P1" s="22" t="s">
        <v>144</v>
      </c>
      <c r="Q1" s="22" t="s">
        <v>129</v>
      </c>
      <c r="R1" s="22" t="s">
        <v>131</v>
      </c>
    </row>
    <row r="2" spans="1:18" x14ac:dyDescent="0.3">
      <c r="A2" s="75"/>
      <c r="B2" s="75"/>
      <c r="C2" s="75"/>
      <c r="O2" s="22"/>
      <c r="P2" s="22" t="s">
        <v>143</v>
      </c>
      <c r="Q2" s="22" t="s">
        <v>127</v>
      </c>
      <c r="R2" s="22" t="s">
        <v>141</v>
      </c>
    </row>
    <row r="3" spans="1:18" x14ac:dyDescent="0.3">
      <c r="A3" s="75"/>
      <c r="B3" s="75"/>
      <c r="C3" s="75"/>
      <c r="O3" s="22"/>
      <c r="P3" s="22" t="s">
        <v>145</v>
      </c>
      <c r="Q3" s="22"/>
      <c r="R3" s="22" t="s">
        <v>142</v>
      </c>
    </row>
    <row r="4" spans="1:18" x14ac:dyDescent="0.3">
      <c r="A4" s="75"/>
      <c r="B4" s="75"/>
      <c r="C4" s="75"/>
    </row>
    <row r="6" spans="1:18" x14ac:dyDescent="0.3">
      <c r="A6" s="1" t="s">
        <v>99</v>
      </c>
      <c r="C6" s="115">
        <f ca="1">TODAY()</f>
        <v>46072</v>
      </c>
      <c r="D6" s="79"/>
      <c r="E6" s="79"/>
      <c r="F6" s="79"/>
    </row>
    <row r="7" spans="1:18" x14ac:dyDescent="0.3">
      <c r="A7" s="1" t="s">
        <v>100</v>
      </c>
      <c r="C7" s="79"/>
      <c r="D7" s="79"/>
      <c r="E7" s="79"/>
      <c r="F7" s="79"/>
    </row>
    <row r="8" spans="1:18" x14ac:dyDescent="0.3">
      <c r="A8" s="1" t="s">
        <v>101</v>
      </c>
      <c r="C8" s="79"/>
      <c r="D8" s="79"/>
      <c r="E8" s="79"/>
      <c r="F8" s="79"/>
    </row>
    <row r="9" spans="1:18" x14ac:dyDescent="0.3">
      <c r="A9" s="1" t="s">
        <v>102</v>
      </c>
      <c r="C9" s="79"/>
      <c r="D9" s="79"/>
      <c r="E9" s="79"/>
      <c r="F9" s="79"/>
    </row>
    <row r="10" spans="1:18" x14ac:dyDescent="0.3">
      <c r="A10" s="1" t="s">
        <v>103</v>
      </c>
      <c r="C10" s="79"/>
      <c r="D10" s="79"/>
      <c r="E10" s="79"/>
      <c r="F10" s="79"/>
    </row>
    <row r="12" spans="1:18" ht="21" x14ac:dyDescent="0.4">
      <c r="A12" s="86" t="s">
        <v>11</v>
      </c>
      <c r="B12" s="86"/>
      <c r="C12" s="86"/>
      <c r="D12" s="86"/>
      <c r="E12" s="86"/>
    </row>
    <row r="32" spans="1:5" ht="21.6" thickBot="1" x14ac:dyDescent="0.45">
      <c r="A32" s="86" t="s">
        <v>106</v>
      </c>
      <c r="B32" s="86"/>
      <c r="C32" s="86"/>
      <c r="D32" s="86"/>
      <c r="E32" s="86"/>
    </row>
    <row r="33" spans="1:8" x14ac:dyDescent="0.3">
      <c r="A33" s="95" t="s">
        <v>107</v>
      </c>
      <c r="B33" s="114"/>
      <c r="C33" s="99" t="s">
        <v>108</v>
      </c>
      <c r="D33" s="100"/>
      <c r="E33" s="101"/>
      <c r="F33" s="99" t="s">
        <v>200</v>
      </c>
      <c r="G33" s="100"/>
      <c r="H33" s="101"/>
    </row>
    <row r="34" spans="1:8" ht="15" thickBot="1" x14ac:dyDescent="0.35">
      <c r="A34" s="97" t="e">
        <f>Rotorainer_Gun!$G$6</f>
        <v>#DIV/0!</v>
      </c>
      <c r="B34" s="102"/>
      <c r="C34" s="97">
        <f>Rotorainer_Gun!$G$2</f>
        <v>0</v>
      </c>
      <c r="D34" s="102"/>
      <c r="E34" s="98"/>
      <c r="F34" s="103" t="e">
        <f>(Rotorainer_Gun!G2/Rotorainer_Gun!G3)-1</f>
        <v>#DIV/0!</v>
      </c>
      <c r="G34" s="104"/>
      <c r="H34" s="105"/>
    </row>
    <row r="36" spans="1:8" x14ac:dyDescent="0.3">
      <c r="A36" s="27"/>
      <c r="B36" s="27"/>
      <c r="C36" s="83" t="s">
        <v>109</v>
      </c>
      <c r="D36" s="82"/>
      <c r="E36" s="83" t="s">
        <v>110</v>
      </c>
      <c r="F36" s="83"/>
      <c r="G36" s="83"/>
    </row>
    <row r="37" spans="1:8" x14ac:dyDescent="0.3">
      <c r="A37" s="84" t="s">
        <v>111</v>
      </c>
      <c r="B37" s="84"/>
      <c r="C37" s="87" t="s">
        <v>204</v>
      </c>
      <c r="D37" s="88"/>
      <c r="E37" s="27" t="s">
        <v>113</v>
      </c>
      <c r="F37" s="27"/>
      <c r="G37" s="27"/>
    </row>
    <row r="38" spans="1:8" x14ac:dyDescent="0.3">
      <c r="A38" s="27"/>
      <c r="B38" s="27"/>
      <c r="C38" s="27"/>
      <c r="D38" s="27"/>
      <c r="E38" s="27"/>
      <c r="F38" s="27"/>
      <c r="G38" s="27"/>
    </row>
    <row r="39" spans="1:8" x14ac:dyDescent="0.3">
      <c r="A39" s="85" t="s">
        <v>114</v>
      </c>
      <c r="B39" s="85"/>
      <c r="C39" s="27" t="s">
        <v>115</v>
      </c>
      <c r="D39" s="27"/>
      <c r="E39" s="27" t="s">
        <v>116</v>
      </c>
      <c r="F39" s="27"/>
      <c r="G39" s="27"/>
    </row>
    <row r="40" spans="1:8" x14ac:dyDescent="0.3">
      <c r="A40" s="27"/>
      <c r="B40" s="27"/>
      <c r="C40" s="27"/>
      <c r="D40" s="27"/>
      <c r="E40" s="27"/>
      <c r="F40" s="27"/>
      <c r="G40" s="27"/>
    </row>
    <row r="41" spans="1:8" x14ac:dyDescent="0.3">
      <c r="A41" s="78" t="s">
        <v>117</v>
      </c>
      <c r="B41" s="79"/>
      <c r="C41" s="27" t="s">
        <v>118</v>
      </c>
      <c r="D41" s="27"/>
      <c r="E41" s="27" t="s">
        <v>119</v>
      </c>
      <c r="F41" s="27"/>
      <c r="G41" s="27"/>
    </row>
    <row r="42" spans="1:8" x14ac:dyDescent="0.3">
      <c r="A42" s="28"/>
      <c r="B42" s="33"/>
      <c r="C42" s="27"/>
      <c r="D42" s="27"/>
      <c r="E42" s="27"/>
      <c r="F42" s="27"/>
      <c r="G42" s="27"/>
    </row>
    <row r="43" spans="1:8" x14ac:dyDescent="0.3">
      <c r="A43" s="27"/>
      <c r="B43" s="27"/>
      <c r="C43" s="27"/>
      <c r="D43" s="27"/>
      <c r="E43" s="27"/>
      <c r="F43" s="27"/>
      <c r="G43" s="27"/>
      <c r="H43" s="27"/>
    </row>
    <row r="44" spans="1:8" ht="21" x14ac:dyDescent="0.4">
      <c r="A44" s="86" t="s">
        <v>120</v>
      </c>
      <c r="B44" s="86"/>
      <c r="C44" s="86"/>
      <c r="D44" s="86"/>
      <c r="E44" s="86"/>
      <c r="F44" s="86"/>
      <c r="G44" s="86"/>
      <c r="H44" s="86"/>
    </row>
    <row r="45" spans="1:8" x14ac:dyDescent="0.3">
      <c r="A45" s="27"/>
      <c r="B45" s="27"/>
      <c r="C45" s="27"/>
      <c r="D45" s="27"/>
      <c r="E45" s="27"/>
      <c r="F45" s="27"/>
      <c r="G45" s="27"/>
      <c r="H45" s="27"/>
    </row>
    <row r="46" spans="1:8" x14ac:dyDescent="0.3">
      <c r="A46" s="29" t="s">
        <v>107</v>
      </c>
      <c r="B46" s="27"/>
      <c r="C46" s="27"/>
      <c r="D46" s="27"/>
      <c r="E46" s="27"/>
      <c r="F46" s="27"/>
      <c r="G46" s="27"/>
      <c r="H46" s="27"/>
    </row>
    <row r="47" spans="1:8" ht="32.25" customHeight="1" x14ac:dyDescent="0.3">
      <c r="A47" s="72" t="s">
        <v>205</v>
      </c>
      <c r="B47" s="82"/>
      <c r="C47" s="82"/>
      <c r="D47" s="82"/>
      <c r="E47" s="82"/>
      <c r="F47" s="82"/>
      <c r="G47" s="82"/>
      <c r="H47" s="82"/>
    </row>
    <row r="48" spans="1:8" x14ac:dyDescent="0.3">
      <c r="A48" s="27"/>
      <c r="B48" s="27"/>
      <c r="C48" s="27"/>
      <c r="D48" s="27"/>
      <c r="E48" s="27"/>
      <c r="F48" s="27"/>
      <c r="G48" s="27"/>
      <c r="H48" s="27"/>
    </row>
    <row r="49" spans="1:8" x14ac:dyDescent="0.3">
      <c r="A49" s="29" t="s">
        <v>122</v>
      </c>
      <c r="B49" s="27"/>
      <c r="C49" s="27"/>
      <c r="D49" s="27"/>
      <c r="E49" s="27"/>
      <c r="F49" s="27"/>
      <c r="G49" s="27"/>
      <c r="H49" s="27"/>
    </row>
    <row r="50" spans="1:8" ht="33" customHeight="1" x14ac:dyDescent="0.3">
      <c r="A50" s="72" t="s">
        <v>123</v>
      </c>
      <c r="B50" s="82"/>
      <c r="C50" s="82"/>
      <c r="D50" s="82"/>
      <c r="E50" s="82"/>
      <c r="F50" s="82"/>
      <c r="G50" s="82"/>
      <c r="H50" s="82"/>
    </row>
    <row r="52" spans="1:8" ht="21" x14ac:dyDescent="0.4">
      <c r="A52" s="24" t="s">
        <v>124</v>
      </c>
      <c r="B52" s="27"/>
      <c r="C52" s="27"/>
      <c r="D52" s="27"/>
      <c r="E52" s="27"/>
      <c r="F52" s="27"/>
      <c r="G52" s="27"/>
      <c r="H52" s="27"/>
    </row>
    <row r="53" spans="1:8" x14ac:dyDescent="0.3">
      <c r="A53" s="76" t="s">
        <v>125</v>
      </c>
      <c r="B53" s="76"/>
      <c r="C53" s="76"/>
      <c r="D53" s="27"/>
      <c r="E53" s="77">
        <f>Rotorainer_Gun!$B$2</f>
        <v>0</v>
      </c>
      <c r="F53" s="77"/>
      <c r="G53" s="77"/>
      <c r="H53" s="77"/>
    </row>
    <row r="54" spans="1:8" x14ac:dyDescent="0.3">
      <c r="A54" s="76" t="s">
        <v>126</v>
      </c>
      <c r="B54" s="76"/>
      <c r="C54" s="76"/>
      <c r="D54" s="27"/>
      <c r="E54" s="27" t="s">
        <v>127</v>
      </c>
      <c r="F54" s="27"/>
      <c r="G54" s="27"/>
      <c r="H54" s="27"/>
    </row>
    <row r="55" spans="1:8" x14ac:dyDescent="0.3">
      <c r="A55" s="76" t="s">
        <v>128</v>
      </c>
      <c r="B55" s="76"/>
      <c r="C55" s="76"/>
      <c r="D55" s="27"/>
      <c r="E55" s="27" t="s">
        <v>129</v>
      </c>
      <c r="F55" s="27"/>
      <c r="G55" s="27"/>
      <c r="H55" s="27"/>
    </row>
    <row r="56" spans="1:8" x14ac:dyDescent="0.3">
      <c r="A56" s="29"/>
      <c r="B56" s="29"/>
      <c r="C56" s="29"/>
      <c r="D56" s="27"/>
      <c r="E56" s="27"/>
      <c r="F56" s="27"/>
      <c r="G56" s="27"/>
      <c r="H56" s="27"/>
    </row>
    <row r="57" spans="1:8" x14ac:dyDescent="0.3">
      <c r="A57" s="76" t="s">
        <v>130</v>
      </c>
      <c r="B57" s="76"/>
      <c r="C57" s="29" t="s">
        <v>131</v>
      </c>
      <c r="D57" s="27"/>
      <c r="E57" s="81"/>
      <c r="F57" s="81"/>
      <c r="G57" s="81"/>
      <c r="H57" s="81"/>
    </row>
    <row r="58" spans="1:8" x14ac:dyDescent="0.3">
      <c r="A58" s="76" t="s">
        <v>132</v>
      </c>
      <c r="B58" s="76"/>
      <c r="C58" s="76"/>
      <c r="D58" s="27"/>
      <c r="E58" s="77">
        <f>Rotorainer_Gun!$G$9</f>
        <v>0</v>
      </c>
      <c r="F58" s="77"/>
      <c r="G58" s="77"/>
      <c r="H58" s="77"/>
    </row>
    <row r="59" spans="1:8" x14ac:dyDescent="0.3">
      <c r="A59" s="76" t="s">
        <v>133</v>
      </c>
      <c r="B59" s="76"/>
      <c r="C59" s="76"/>
      <c r="D59" s="27"/>
      <c r="E59" s="77">
        <v>255</v>
      </c>
      <c r="F59" s="77"/>
      <c r="G59" s="77"/>
      <c r="H59" s="77"/>
    </row>
    <row r="60" spans="1:8" x14ac:dyDescent="0.3">
      <c r="A60" s="76" t="s">
        <v>134</v>
      </c>
      <c r="B60" s="76"/>
      <c r="C60" s="76"/>
      <c r="D60" s="27"/>
      <c r="E60" s="77">
        <v>5.0999999999999997E-2</v>
      </c>
      <c r="F60" s="77"/>
      <c r="G60" s="77"/>
      <c r="H60" s="77"/>
    </row>
    <row r="61" spans="1:8" x14ac:dyDescent="0.3">
      <c r="A61" s="29"/>
      <c r="B61" s="29"/>
      <c r="C61" s="29"/>
      <c r="D61" s="27"/>
      <c r="E61" s="27"/>
      <c r="F61" s="27"/>
      <c r="G61" s="27"/>
      <c r="H61" s="27"/>
    </row>
    <row r="62" spans="1:8" x14ac:dyDescent="0.3">
      <c r="A62" s="76" t="s">
        <v>135</v>
      </c>
      <c r="B62" s="76"/>
      <c r="C62" s="76"/>
      <c r="D62" s="27"/>
      <c r="E62" s="80" t="e">
        <f>Rotorainer_Gun!$G$10</f>
        <v>#DIV/0!</v>
      </c>
      <c r="F62" s="77"/>
      <c r="G62" s="77"/>
      <c r="H62" s="77"/>
    </row>
    <row r="63" spans="1:8" x14ac:dyDescent="0.3">
      <c r="A63" s="76" t="s">
        <v>136</v>
      </c>
      <c r="B63" s="76"/>
      <c r="C63" s="76"/>
      <c r="D63" s="27"/>
      <c r="E63" s="77">
        <f>Rotorainer_Gun!I11</f>
        <v>0</v>
      </c>
      <c r="F63" s="77"/>
      <c r="G63" s="77"/>
      <c r="H63" s="77"/>
    </row>
    <row r="64" spans="1:8" x14ac:dyDescent="0.3">
      <c r="A64" s="76" t="s">
        <v>137</v>
      </c>
      <c r="B64" s="76"/>
      <c r="C64" s="76"/>
      <c r="D64" s="27"/>
      <c r="E64" s="77">
        <f>Rotorainer_Gun!G11</f>
        <v>0</v>
      </c>
      <c r="F64" s="77"/>
      <c r="G64" s="77"/>
      <c r="H64" s="77"/>
    </row>
    <row r="65" spans="1:8" x14ac:dyDescent="0.3">
      <c r="A65" s="76" t="s">
        <v>138</v>
      </c>
      <c r="B65" s="76"/>
      <c r="C65" s="76"/>
      <c r="D65" s="27"/>
      <c r="E65" s="77">
        <f>Rotorainer_Gun!G3</f>
        <v>0</v>
      </c>
      <c r="F65" s="77"/>
      <c r="G65" s="77"/>
      <c r="H65" s="77"/>
    </row>
    <row r="66" spans="1:8" x14ac:dyDescent="0.3">
      <c r="A66" s="62" t="s">
        <v>179</v>
      </c>
      <c r="B66" s="62"/>
      <c r="C66" s="62"/>
      <c r="D66" s="27"/>
      <c r="E66" s="64" t="e">
        <f>Rotorainer_Gun!G13</f>
        <v>#DIV/0!</v>
      </c>
      <c r="F66" s="63"/>
      <c r="G66" s="63"/>
      <c r="H66" s="63"/>
    </row>
    <row r="68" spans="1:8" ht="21" x14ac:dyDescent="0.4">
      <c r="A68" s="24" t="s">
        <v>139</v>
      </c>
      <c r="B68" s="27"/>
    </row>
    <row r="69" spans="1:8" x14ac:dyDescent="0.3">
      <c r="A69" s="31" t="s">
        <v>140</v>
      </c>
      <c r="B69" s="32"/>
    </row>
    <row r="70" spans="1:8" x14ac:dyDescent="0.3">
      <c r="A70" s="113" t="s">
        <v>75</v>
      </c>
      <c r="B70" t="str">
        <f>Rotorainer_Gun!B5</f>
        <v>Bucket 10</v>
      </c>
      <c r="C70">
        <f>Rotorainer_Gun!C5</f>
        <v>0</v>
      </c>
      <c r="D70" s="112" t="s">
        <v>78</v>
      </c>
      <c r="E70" t="str">
        <f>Rotorainer_Gun!B15</f>
        <v>Bucket  1</v>
      </c>
      <c r="F70">
        <f>Rotorainer_Gun!C15</f>
        <v>0</v>
      </c>
    </row>
    <row r="71" spans="1:8" x14ac:dyDescent="0.3">
      <c r="A71" s="113"/>
      <c r="B71" t="str">
        <f>Rotorainer_Gun!B6</f>
        <v>Bucket 9</v>
      </c>
      <c r="C71">
        <f>Rotorainer_Gun!C6</f>
        <v>0</v>
      </c>
      <c r="D71" s="112"/>
      <c r="E71" t="str">
        <f>Rotorainer_Gun!B16</f>
        <v>Bucket 2</v>
      </c>
      <c r="F71">
        <f>Rotorainer_Gun!C16</f>
        <v>0</v>
      </c>
    </row>
    <row r="72" spans="1:8" x14ac:dyDescent="0.3">
      <c r="A72" s="113"/>
      <c r="B72" t="str">
        <f>Rotorainer_Gun!B7</f>
        <v>Bucket 8</v>
      </c>
      <c r="C72">
        <f>Rotorainer_Gun!C7</f>
        <v>0</v>
      </c>
      <c r="D72" s="112"/>
      <c r="E72" t="str">
        <f>Rotorainer_Gun!B17</f>
        <v>Bucket 3</v>
      </c>
      <c r="F72">
        <f>Rotorainer_Gun!C17</f>
        <v>0</v>
      </c>
    </row>
    <row r="73" spans="1:8" x14ac:dyDescent="0.3">
      <c r="A73" s="113"/>
      <c r="B73" t="str">
        <f>Rotorainer_Gun!B8</f>
        <v>Bucket 7</v>
      </c>
      <c r="C73">
        <f>Rotorainer_Gun!C8</f>
        <v>0</v>
      </c>
      <c r="D73" s="112"/>
      <c r="E73" t="str">
        <f>Rotorainer_Gun!B18</f>
        <v>Bucket 4</v>
      </c>
      <c r="F73">
        <f>Rotorainer_Gun!C18</f>
        <v>0</v>
      </c>
    </row>
    <row r="74" spans="1:8" x14ac:dyDescent="0.3">
      <c r="A74" s="113"/>
      <c r="B74" t="str">
        <f>Rotorainer_Gun!B9</f>
        <v>Bucket  6</v>
      </c>
      <c r="C74">
        <f>Rotorainer_Gun!C9</f>
        <v>0</v>
      </c>
      <c r="D74" s="112"/>
      <c r="E74" t="str">
        <f>Rotorainer_Gun!B19</f>
        <v>Bucket 5</v>
      </c>
      <c r="F74">
        <f>Rotorainer_Gun!C19</f>
        <v>0</v>
      </c>
    </row>
    <row r="75" spans="1:8" x14ac:dyDescent="0.3">
      <c r="A75" s="113"/>
      <c r="B75" t="str">
        <f>Rotorainer_Gun!B10</f>
        <v>Bucket 5</v>
      </c>
      <c r="C75">
        <f>Rotorainer_Gun!C10</f>
        <v>0</v>
      </c>
      <c r="D75" s="112"/>
      <c r="E75" t="str">
        <f>Rotorainer_Gun!B20</f>
        <v>Bucket 6</v>
      </c>
      <c r="F75">
        <f>Rotorainer_Gun!C20</f>
        <v>0</v>
      </c>
    </row>
    <row r="76" spans="1:8" x14ac:dyDescent="0.3">
      <c r="A76" s="113"/>
      <c r="B76" t="str">
        <f>Rotorainer_Gun!B11</f>
        <v>Bucket  4</v>
      </c>
      <c r="C76">
        <f>Rotorainer_Gun!C11</f>
        <v>0</v>
      </c>
      <c r="D76" s="112"/>
      <c r="E76" t="str">
        <f>Rotorainer_Gun!B21</f>
        <v>Bucket 7</v>
      </c>
      <c r="F76">
        <f>Rotorainer_Gun!C21</f>
        <v>0</v>
      </c>
    </row>
    <row r="77" spans="1:8" x14ac:dyDescent="0.3">
      <c r="A77" s="113"/>
      <c r="B77" t="str">
        <f>Rotorainer_Gun!B12</f>
        <v>Bucket 3</v>
      </c>
      <c r="C77">
        <f>Rotorainer_Gun!C12</f>
        <v>0</v>
      </c>
      <c r="D77" s="112"/>
      <c r="E77" t="str">
        <f>Rotorainer_Gun!B22</f>
        <v>Bucket 8</v>
      </c>
      <c r="F77">
        <f>Rotorainer_Gun!C22</f>
        <v>0</v>
      </c>
    </row>
    <row r="78" spans="1:8" x14ac:dyDescent="0.3">
      <c r="A78" s="113"/>
      <c r="B78" t="str">
        <f>Rotorainer_Gun!B13</f>
        <v>Bucket  2</v>
      </c>
      <c r="C78">
        <f>Rotorainer_Gun!C13</f>
        <v>0</v>
      </c>
      <c r="D78" s="112"/>
      <c r="E78" t="str">
        <f>Rotorainer_Gun!B23</f>
        <v>Bucket 9</v>
      </c>
      <c r="F78">
        <f>Rotorainer_Gun!C23</f>
        <v>0</v>
      </c>
    </row>
    <row r="79" spans="1:8" x14ac:dyDescent="0.3">
      <c r="A79" s="113"/>
      <c r="B79" t="str">
        <f>Rotorainer_Gun!B14</f>
        <v>Bucket 1</v>
      </c>
      <c r="C79">
        <f>Rotorainer_Gun!C14</f>
        <v>0</v>
      </c>
      <c r="D79" s="112"/>
      <c r="E79" t="str">
        <f>Rotorainer_Gun!B24</f>
        <v>Bucket 10</v>
      </c>
      <c r="F79">
        <f>Rotorainer_Gun!C24</f>
        <v>0</v>
      </c>
    </row>
    <row r="81" spans="1:8" x14ac:dyDescent="0.3">
      <c r="A81" s="1" t="s">
        <v>185</v>
      </c>
    </row>
    <row r="82" spans="1:8" x14ac:dyDescent="0.3">
      <c r="A82" t="s">
        <v>186</v>
      </c>
      <c r="B82" t="s">
        <v>193</v>
      </c>
    </row>
    <row r="83" spans="1:8" x14ac:dyDescent="0.3">
      <c r="A83" t="s">
        <v>187</v>
      </c>
      <c r="B83" t="s">
        <v>194</v>
      </c>
    </row>
    <row r="84" spans="1:8" x14ac:dyDescent="0.3">
      <c r="A84" t="s">
        <v>188</v>
      </c>
      <c r="B84" t="s">
        <v>195</v>
      </c>
    </row>
    <row r="86" spans="1:8" x14ac:dyDescent="0.3">
      <c r="A86" s="1" t="s">
        <v>189</v>
      </c>
    </row>
    <row r="87" spans="1:8" x14ac:dyDescent="0.3">
      <c r="A87" t="s">
        <v>206</v>
      </c>
    </row>
    <row r="88" spans="1:8" ht="29.25" customHeight="1" x14ac:dyDescent="0.3">
      <c r="A88" s="82" t="s">
        <v>207</v>
      </c>
      <c r="B88" s="82"/>
      <c r="C88" s="82"/>
      <c r="D88" s="82"/>
      <c r="E88" s="82"/>
      <c r="F88" s="82"/>
      <c r="G88" s="82"/>
      <c r="H88" s="82"/>
    </row>
    <row r="89" spans="1:8" x14ac:dyDescent="0.3">
      <c r="A89" t="s">
        <v>208</v>
      </c>
    </row>
  </sheetData>
  <mergeCells count="46">
    <mergeCell ref="A88:H88"/>
    <mergeCell ref="A70:A79"/>
    <mergeCell ref="D70:D79"/>
    <mergeCell ref="A63:C63"/>
    <mergeCell ref="E63:H63"/>
    <mergeCell ref="A64:C64"/>
    <mergeCell ref="E64:H64"/>
    <mergeCell ref="A65:C65"/>
    <mergeCell ref="E65:H65"/>
    <mergeCell ref="A1:C4"/>
    <mergeCell ref="C7:F7"/>
    <mergeCell ref="C8:F8"/>
    <mergeCell ref="C9:F9"/>
    <mergeCell ref="C10:F10"/>
    <mergeCell ref="C6:F6"/>
    <mergeCell ref="E62:H62"/>
    <mergeCell ref="A54:C54"/>
    <mergeCell ref="A55:C55"/>
    <mergeCell ref="A57:B57"/>
    <mergeCell ref="E57:H57"/>
    <mergeCell ref="A58:C58"/>
    <mergeCell ref="E58:H58"/>
    <mergeCell ref="A59:C59"/>
    <mergeCell ref="E59:H59"/>
    <mergeCell ref="A60:C60"/>
    <mergeCell ref="E60:H60"/>
    <mergeCell ref="A62:C62"/>
    <mergeCell ref="A44:H44"/>
    <mergeCell ref="A47:H47"/>
    <mergeCell ref="A50:H50"/>
    <mergeCell ref="A53:C53"/>
    <mergeCell ref="E53:H53"/>
    <mergeCell ref="A41:B41"/>
    <mergeCell ref="A12:E12"/>
    <mergeCell ref="A32:E32"/>
    <mergeCell ref="C36:D36"/>
    <mergeCell ref="E36:G36"/>
    <mergeCell ref="A37:B37"/>
    <mergeCell ref="C37:D37"/>
    <mergeCell ref="A39:B39"/>
    <mergeCell ref="A33:B33"/>
    <mergeCell ref="C33:E33"/>
    <mergeCell ref="F33:H33"/>
    <mergeCell ref="A34:B34"/>
    <mergeCell ref="C34:E34"/>
    <mergeCell ref="F34:H34"/>
  </mergeCells>
  <dataValidations count="4">
    <dataValidation type="list" allowBlank="1" showInputMessage="1" showErrorMessage="1" sqref="E54:E55" xr:uid="{02FEE907-23A9-4A08-B975-821A1CEDEE84}">
      <formula1>$Q$1:$Q$2</formula1>
    </dataValidation>
    <dataValidation type="list" allowBlank="1" showInputMessage="1" showErrorMessage="1" sqref="C57" xr:uid="{3AB706BD-3508-4635-941F-821C458208B1}">
      <formula1>$R$1:$R$3</formula1>
    </dataValidation>
    <dataValidation type="list" allowBlank="1" showInputMessage="1" showErrorMessage="1" sqref="F55:H55" xr:uid="{AFBFC50B-F05F-46A7-884C-60ADB02E4AFD}">
      <formula1>$L$52:$M$52</formula1>
    </dataValidation>
    <dataValidation type="list" allowBlank="1" showInputMessage="1" showErrorMessage="1" sqref="C10" xr:uid="{819DEDE2-13F8-4BA9-8809-ADCDAA9B2E8F}">
      <formula1>$P$1:$P$3</formula1>
    </dataValidation>
  </dataValidations>
  <pageMargins left="0.7" right="0.7" top="0.75" bottom="0.75" header="0.3" footer="0.3"/>
  <pageSetup paperSize="9" orientation="portrait" r:id="rId1"/>
  <rowBreaks count="1" manualBreakCount="1">
    <brk id="43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33E9-16EF-4184-9902-337F94F432D6}">
  <dimension ref="A1:I26"/>
  <sheetViews>
    <sheetView workbookViewId="0">
      <selection activeCell="E25" sqref="E25"/>
    </sheetView>
  </sheetViews>
  <sheetFormatPr defaultRowHeight="14.4" x14ac:dyDescent="0.3"/>
  <cols>
    <col min="3" max="4" width="10.6640625" customWidth="1"/>
    <col min="5" max="5" width="14" customWidth="1"/>
    <col min="6" max="6" width="9.33203125" customWidth="1"/>
    <col min="8" max="8" width="16" customWidth="1"/>
    <col min="9" max="9" width="14.5546875" customWidth="1"/>
  </cols>
  <sheetData>
    <row r="1" spans="1:9" ht="28.8" x14ac:dyDescent="0.3">
      <c r="A1" s="17" t="s">
        <v>83</v>
      </c>
      <c r="B1" s="17" t="s">
        <v>84</v>
      </c>
      <c r="C1" s="17" t="s">
        <v>85</v>
      </c>
      <c r="D1" s="17"/>
      <c r="E1" s="17" t="s">
        <v>86</v>
      </c>
      <c r="F1" s="17" t="s">
        <v>87</v>
      </c>
      <c r="G1" s="17"/>
      <c r="H1" s="17" t="s">
        <v>88</v>
      </c>
      <c r="I1" s="17" t="s">
        <v>89</v>
      </c>
    </row>
    <row r="2" spans="1:9" x14ac:dyDescent="0.3">
      <c r="B2">
        <v>1</v>
      </c>
      <c r="C2" s="5">
        <v>0</v>
      </c>
      <c r="D2">
        <f>1000*C2/$I$2</f>
        <v>0</v>
      </c>
      <c r="E2" t="str">
        <f>IF(C2=0,"",C2)</f>
        <v/>
      </c>
      <c r="F2">
        <v>1</v>
      </c>
      <c r="H2">
        <v>127.5</v>
      </c>
      <c r="I2">
        <v>51044.6</v>
      </c>
    </row>
    <row r="3" spans="1:9" x14ac:dyDescent="0.3">
      <c r="B3">
        <v>2</v>
      </c>
      <c r="C3" s="5"/>
      <c r="D3">
        <f>1000*C3/$I$2</f>
        <v>0</v>
      </c>
      <c r="E3" t="str">
        <f>IF(D3=0,"",D3)</f>
        <v/>
      </c>
      <c r="F3">
        <v>1</v>
      </c>
    </row>
    <row r="4" spans="1:9" x14ac:dyDescent="0.3">
      <c r="B4">
        <v>3</v>
      </c>
      <c r="C4" s="5"/>
      <c r="D4">
        <f t="shared" ref="D4:D21" si="0">1000*C4/$I$2</f>
        <v>0</v>
      </c>
      <c r="E4" t="str">
        <f t="shared" ref="E4:E20" si="1">IF(D4=0,"",D4)</f>
        <v/>
      </c>
      <c r="F4">
        <v>1</v>
      </c>
    </row>
    <row r="5" spans="1:9" x14ac:dyDescent="0.3">
      <c r="B5">
        <v>4</v>
      </c>
      <c r="C5" s="5"/>
      <c r="D5">
        <f t="shared" si="0"/>
        <v>0</v>
      </c>
      <c r="E5" t="str">
        <f t="shared" si="1"/>
        <v/>
      </c>
      <c r="F5">
        <v>1</v>
      </c>
    </row>
    <row r="6" spans="1:9" x14ac:dyDescent="0.3">
      <c r="B6">
        <v>5</v>
      </c>
      <c r="C6" s="5"/>
      <c r="D6">
        <f t="shared" si="0"/>
        <v>0</v>
      </c>
      <c r="E6" t="str">
        <f t="shared" si="1"/>
        <v/>
      </c>
      <c r="F6">
        <v>1</v>
      </c>
    </row>
    <row r="7" spans="1:9" x14ac:dyDescent="0.3">
      <c r="A7" s="18"/>
      <c r="B7">
        <v>6</v>
      </c>
      <c r="C7" s="5"/>
      <c r="D7">
        <f t="shared" si="0"/>
        <v>0</v>
      </c>
      <c r="E7" t="str">
        <f t="shared" si="1"/>
        <v/>
      </c>
      <c r="F7">
        <v>1</v>
      </c>
    </row>
    <row r="8" spans="1:9" x14ac:dyDescent="0.3">
      <c r="A8" s="18"/>
      <c r="B8">
        <v>7</v>
      </c>
      <c r="C8" s="5"/>
      <c r="D8">
        <f t="shared" si="0"/>
        <v>0</v>
      </c>
      <c r="E8" t="str">
        <f t="shared" si="1"/>
        <v/>
      </c>
      <c r="F8">
        <v>1</v>
      </c>
    </row>
    <row r="9" spans="1:9" x14ac:dyDescent="0.3">
      <c r="B9">
        <v>8</v>
      </c>
      <c r="C9" s="5"/>
      <c r="D9">
        <f t="shared" si="0"/>
        <v>0</v>
      </c>
      <c r="E9" t="str">
        <f t="shared" si="1"/>
        <v/>
      </c>
    </row>
    <row r="10" spans="1:9" x14ac:dyDescent="0.3">
      <c r="B10">
        <v>9</v>
      </c>
      <c r="C10" s="5"/>
      <c r="D10">
        <f t="shared" si="0"/>
        <v>0</v>
      </c>
      <c r="E10" t="str">
        <f t="shared" si="1"/>
        <v/>
      </c>
    </row>
    <row r="11" spans="1:9" x14ac:dyDescent="0.3">
      <c r="B11">
        <v>10</v>
      </c>
      <c r="C11" s="5"/>
      <c r="D11">
        <f t="shared" si="0"/>
        <v>0</v>
      </c>
      <c r="E11" t="str">
        <f t="shared" si="1"/>
        <v/>
      </c>
    </row>
    <row r="12" spans="1:9" x14ac:dyDescent="0.3">
      <c r="B12">
        <v>11</v>
      </c>
      <c r="C12" s="5"/>
      <c r="D12">
        <f t="shared" si="0"/>
        <v>0</v>
      </c>
      <c r="E12" t="str">
        <f t="shared" si="1"/>
        <v/>
      </c>
    </row>
    <row r="13" spans="1:9" x14ac:dyDescent="0.3">
      <c r="B13">
        <v>12</v>
      </c>
      <c r="C13" s="5"/>
      <c r="D13">
        <f t="shared" si="0"/>
        <v>0</v>
      </c>
      <c r="E13" t="str">
        <f t="shared" si="1"/>
        <v/>
      </c>
    </row>
    <row r="14" spans="1:9" x14ac:dyDescent="0.3">
      <c r="B14">
        <v>13</v>
      </c>
      <c r="C14" s="5"/>
      <c r="D14">
        <f t="shared" si="0"/>
        <v>0</v>
      </c>
      <c r="E14" t="str">
        <f t="shared" si="1"/>
        <v/>
      </c>
    </row>
    <row r="15" spans="1:9" x14ac:dyDescent="0.3">
      <c r="B15">
        <v>14</v>
      </c>
      <c r="C15" s="5"/>
      <c r="D15">
        <f t="shared" si="0"/>
        <v>0</v>
      </c>
      <c r="E15" t="str">
        <f t="shared" si="1"/>
        <v/>
      </c>
    </row>
    <row r="16" spans="1:9" x14ac:dyDescent="0.3">
      <c r="B16">
        <v>15</v>
      </c>
      <c r="C16" s="5"/>
      <c r="D16">
        <f t="shared" si="0"/>
        <v>0</v>
      </c>
      <c r="E16" t="str">
        <f t="shared" si="1"/>
        <v/>
      </c>
    </row>
    <row r="17" spans="2:5" x14ac:dyDescent="0.3">
      <c r="B17">
        <v>16</v>
      </c>
      <c r="C17" s="5"/>
      <c r="D17">
        <f t="shared" si="0"/>
        <v>0</v>
      </c>
      <c r="E17" t="str">
        <f t="shared" si="1"/>
        <v/>
      </c>
    </row>
    <row r="18" spans="2:5" x14ac:dyDescent="0.3">
      <c r="B18">
        <v>17</v>
      </c>
      <c r="C18" s="5"/>
      <c r="D18">
        <f t="shared" si="0"/>
        <v>0</v>
      </c>
      <c r="E18" t="str">
        <f t="shared" si="1"/>
        <v/>
      </c>
    </row>
    <row r="19" spans="2:5" x14ac:dyDescent="0.3">
      <c r="B19">
        <v>18</v>
      </c>
      <c r="C19" s="5"/>
      <c r="D19">
        <f t="shared" si="0"/>
        <v>0</v>
      </c>
      <c r="E19" t="str">
        <f t="shared" si="1"/>
        <v/>
      </c>
    </row>
    <row r="20" spans="2:5" x14ac:dyDescent="0.3">
      <c r="B20">
        <v>19</v>
      </c>
      <c r="C20" s="5"/>
      <c r="D20">
        <f t="shared" si="0"/>
        <v>0</v>
      </c>
      <c r="E20" t="str">
        <f t="shared" si="1"/>
        <v/>
      </c>
    </row>
    <row r="21" spans="2:5" x14ac:dyDescent="0.3">
      <c r="B21">
        <v>20</v>
      </c>
      <c r="C21" s="5"/>
      <c r="D21">
        <f t="shared" si="0"/>
        <v>0</v>
      </c>
      <c r="E21" t="str">
        <f>IF(D21=0,"",D21)</f>
        <v/>
      </c>
    </row>
    <row r="22" spans="2:5" x14ac:dyDescent="0.3">
      <c r="C22" s="1"/>
      <c r="D22" s="19" t="s">
        <v>90</v>
      </c>
      <c r="E22" t="e">
        <f>AVERAGE(E2:E21)</f>
        <v>#DIV/0!</v>
      </c>
    </row>
    <row r="23" spans="2:5" x14ac:dyDescent="0.3">
      <c r="D23" s="19" t="s">
        <v>91</v>
      </c>
      <c r="E23" t="e">
        <f>SUM(E22*24)</f>
        <v>#DIV/0!</v>
      </c>
    </row>
    <row r="24" spans="2:5" x14ac:dyDescent="0.3">
      <c r="D24" s="19" t="s">
        <v>182</v>
      </c>
      <c r="E24" t="e">
        <f>E22/F2</f>
        <v>#DIV/0!</v>
      </c>
    </row>
    <row r="26" spans="2:5" x14ac:dyDescent="0.3">
      <c r="C26" t="s">
        <v>201</v>
      </c>
      <c r="D26">
        <f>_xlfn.QUARTILE.INC(D2:D21,3)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11F63-863F-4BF9-B340-B320A5EE8692}">
  <dimension ref="A1:O41"/>
  <sheetViews>
    <sheetView tabSelected="1" workbookViewId="0">
      <selection activeCell="L19" sqref="L19"/>
    </sheetView>
  </sheetViews>
  <sheetFormatPr defaultRowHeight="14.4" x14ac:dyDescent="0.3"/>
  <cols>
    <col min="1" max="1" width="6" customWidth="1"/>
    <col min="2" max="2" width="18" customWidth="1"/>
    <col min="3" max="3" width="1.6640625" customWidth="1"/>
    <col min="4" max="4" width="2.6640625" customWidth="1"/>
    <col min="5" max="5" width="7.33203125" customWidth="1"/>
    <col min="6" max="6" width="33.33203125" customWidth="1"/>
    <col min="7" max="7" width="8.33203125" customWidth="1"/>
    <col min="8" max="8" width="9.33203125" customWidth="1"/>
    <col min="9" max="9" width="34" customWidth="1"/>
    <col min="12" max="12" width="16" bestFit="1" customWidth="1"/>
  </cols>
  <sheetData>
    <row r="1" spans="1:15" x14ac:dyDescent="0.3">
      <c r="A1" s="116" t="s">
        <v>98</v>
      </c>
      <c r="B1" s="75"/>
      <c r="C1" s="75"/>
      <c r="D1" s="75"/>
      <c r="E1" s="75"/>
      <c r="G1" s="17"/>
      <c r="H1" s="17"/>
      <c r="L1" s="22"/>
      <c r="M1" s="22" t="s">
        <v>146</v>
      </c>
      <c r="N1" s="22" t="s">
        <v>129</v>
      </c>
      <c r="O1" s="22" t="s">
        <v>131</v>
      </c>
    </row>
    <row r="2" spans="1:15" x14ac:dyDescent="0.3">
      <c r="A2" s="75"/>
      <c r="B2" s="75"/>
      <c r="C2" s="75"/>
      <c r="D2" s="75"/>
      <c r="E2" s="75"/>
      <c r="F2" s="17"/>
      <c r="G2" s="17"/>
      <c r="H2" s="17"/>
      <c r="L2" s="22"/>
      <c r="M2" s="22" t="s">
        <v>147</v>
      </c>
      <c r="N2" s="22" t="s">
        <v>127</v>
      </c>
      <c r="O2" s="22" t="s">
        <v>141</v>
      </c>
    </row>
    <row r="3" spans="1:15" x14ac:dyDescent="0.3">
      <c r="A3" s="75"/>
      <c r="B3" s="75"/>
      <c r="C3" s="75"/>
      <c r="D3" s="75"/>
      <c r="E3" s="75"/>
      <c r="F3" s="17"/>
      <c r="G3" s="17"/>
      <c r="H3" s="17"/>
      <c r="L3" s="22"/>
      <c r="M3" s="22" t="s">
        <v>148</v>
      </c>
      <c r="N3" s="22"/>
      <c r="O3" s="22" t="s">
        <v>142</v>
      </c>
    </row>
    <row r="4" spans="1:15" x14ac:dyDescent="0.3">
      <c r="L4" s="22"/>
    </row>
    <row r="5" spans="1:15" x14ac:dyDescent="0.3">
      <c r="A5" s="117" t="s">
        <v>99</v>
      </c>
      <c r="B5" s="118"/>
      <c r="C5" s="119">
        <f ca="1">TODAY()</f>
        <v>46072</v>
      </c>
      <c r="D5" s="115"/>
      <c r="E5" s="115"/>
      <c r="F5" s="115"/>
      <c r="G5" s="115"/>
      <c r="H5" s="54"/>
    </row>
    <row r="6" spans="1:15" x14ac:dyDescent="0.3">
      <c r="A6" s="117" t="s">
        <v>100</v>
      </c>
      <c r="B6" s="118"/>
      <c r="C6" s="118"/>
      <c r="D6" s="88"/>
      <c r="E6" s="88"/>
      <c r="F6" s="88"/>
      <c r="G6" s="88"/>
      <c r="H6" s="53"/>
      <c r="I6" s="33"/>
      <c r="J6" s="33"/>
    </row>
    <row r="7" spans="1:15" x14ac:dyDescent="0.3">
      <c r="A7" s="117" t="s">
        <v>101</v>
      </c>
      <c r="B7" s="118"/>
      <c r="C7" s="118"/>
      <c r="D7" s="88"/>
      <c r="E7" s="88"/>
      <c r="F7" s="88"/>
      <c r="G7" s="88"/>
      <c r="H7" s="54"/>
    </row>
    <row r="8" spans="1:15" x14ac:dyDescent="0.3">
      <c r="A8" s="117" t="s">
        <v>102</v>
      </c>
      <c r="B8" s="118"/>
      <c r="C8" s="118"/>
      <c r="D8" s="88"/>
      <c r="E8" s="88"/>
      <c r="F8" s="88"/>
      <c r="G8" s="88"/>
      <c r="H8" s="54"/>
      <c r="I8" s="33"/>
      <c r="J8" s="33"/>
    </row>
    <row r="9" spans="1:15" x14ac:dyDescent="0.3">
      <c r="A9" s="117" t="s">
        <v>103</v>
      </c>
      <c r="B9" s="118"/>
      <c r="C9" s="118"/>
      <c r="D9" s="88"/>
      <c r="E9" s="88"/>
      <c r="F9" s="88"/>
      <c r="G9" s="88"/>
      <c r="H9" s="54"/>
      <c r="I9" s="33"/>
      <c r="J9" s="33"/>
    </row>
    <row r="10" spans="1:15" x14ac:dyDescent="0.3">
      <c r="A10" s="53"/>
      <c r="B10" s="53"/>
      <c r="C10" s="53"/>
      <c r="D10" s="53"/>
      <c r="E10" s="53"/>
      <c r="F10" s="53"/>
      <c r="G10" s="53"/>
      <c r="H10" s="53"/>
      <c r="I10" s="33"/>
      <c r="J10" s="33"/>
    </row>
    <row r="11" spans="1:15" ht="18" x14ac:dyDescent="0.35">
      <c r="A11" s="43" t="s">
        <v>149</v>
      </c>
      <c r="B11" s="43"/>
      <c r="C11" s="43"/>
      <c r="D11" s="43"/>
      <c r="E11" s="43"/>
      <c r="F11" s="43"/>
      <c r="G11" s="43"/>
      <c r="H11" s="43"/>
    </row>
    <row r="12" spans="1:15" ht="28.2" x14ac:dyDescent="0.35">
      <c r="A12" s="47" t="s">
        <v>84</v>
      </c>
      <c r="B12" s="48" t="s">
        <v>164</v>
      </c>
      <c r="C12" s="48"/>
      <c r="D12" s="49"/>
      <c r="E12" s="49"/>
      <c r="F12" s="49"/>
      <c r="G12" s="49"/>
      <c r="H12" s="49"/>
      <c r="I12" s="43"/>
      <c r="J12" s="43"/>
    </row>
    <row r="13" spans="1:15" ht="21" x14ac:dyDescent="0.4">
      <c r="A13" s="46">
        <v>1</v>
      </c>
      <c r="B13" s="50">
        <f>Sprinklers_Effluent!C2</f>
        <v>0</v>
      </c>
      <c r="C13" s="46"/>
      <c r="D13" s="49" t="s">
        <v>151</v>
      </c>
      <c r="E13" s="49"/>
      <c r="F13" s="33"/>
      <c r="G13" s="57" t="e">
        <f>Sprinklers_Effluent!E22</f>
        <v>#DIV/0!</v>
      </c>
      <c r="H13" s="45" t="s">
        <v>167</v>
      </c>
      <c r="I13" s="49"/>
      <c r="J13" s="42"/>
    </row>
    <row r="14" spans="1:15" x14ac:dyDescent="0.3">
      <c r="A14" s="46">
        <v>2</v>
      </c>
      <c r="B14" s="50">
        <f>Sprinklers_Effluent!C3</f>
        <v>0</v>
      </c>
      <c r="C14" s="46"/>
      <c r="D14" s="46"/>
      <c r="E14" s="120" t="s">
        <v>155</v>
      </c>
      <c r="F14" s="88"/>
      <c r="G14" s="46"/>
      <c r="H14" s="49"/>
      <c r="I14" s="46"/>
    </row>
    <row r="15" spans="1:15" x14ac:dyDescent="0.3">
      <c r="A15" s="46">
        <v>3</v>
      </c>
      <c r="B15" s="50">
        <f>Sprinklers_Effluent!C4</f>
        <v>0</v>
      </c>
      <c r="C15" s="46"/>
      <c r="D15" s="49"/>
      <c r="E15" s="49"/>
      <c r="F15" s="49"/>
      <c r="G15" s="49"/>
      <c r="H15" s="49"/>
      <c r="I15" s="46"/>
    </row>
    <row r="16" spans="1:15" x14ac:dyDescent="0.3">
      <c r="A16" s="46">
        <v>4</v>
      </c>
      <c r="B16" s="50">
        <f>Sprinklers_Effluent!C5</f>
        <v>0</v>
      </c>
      <c r="C16" s="46"/>
      <c r="D16" s="121" t="s">
        <v>152</v>
      </c>
      <c r="E16" s="121"/>
      <c r="F16" s="79"/>
      <c r="G16" s="49">
        <v>127.5</v>
      </c>
      <c r="H16" s="45" t="s">
        <v>163</v>
      </c>
      <c r="I16" s="46"/>
    </row>
    <row r="17" spans="1:9" x14ac:dyDescent="0.3">
      <c r="A17" s="46">
        <v>5</v>
      </c>
      <c r="B17" s="50">
        <f>Sprinklers_Effluent!C6</f>
        <v>0</v>
      </c>
      <c r="C17" s="46"/>
      <c r="D17" s="49"/>
      <c r="E17" s="120" t="s">
        <v>153</v>
      </c>
      <c r="F17" s="88"/>
      <c r="G17" s="49"/>
      <c r="H17" s="46"/>
      <c r="I17" s="46"/>
    </row>
    <row r="18" spans="1:9" x14ac:dyDescent="0.3">
      <c r="A18" s="46">
        <v>6</v>
      </c>
      <c r="B18" s="50">
        <f>Sprinklers_Effluent!C7</f>
        <v>0</v>
      </c>
      <c r="C18" s="46"/>
      <c r="D18" s="49"/>
      <c r="E18" s="120" t="s">
        <v>154</v>
      </c>
      <c r="F18" s="88"/>
      <c r="G18" s="46"/>
      <c r="H18" s="46"/>
      <c r="I18" s="46"/>
    </row>
    <row r="19" spans="1:9" x14ac:dyDescent="0.3">
      <c r="A19" s="46">
        <v>7</v>
      </c>
      <c r="B19" s="50">
        <f>Sprinklers_Effluent!C8</f>
        <v>0</v>
      </c>
      <c r="C19" s="46"/>
      <c r="D19" s="49"/>
      <c r="E19" s="49"/>
      <c r="F19" s="49"/>
      <c r="G19" s="49"/>
      <c r="H19" s="49"/>
      <c r="I19" s="46"/>
    </row>
    <row r="20" spans="1:9" x14ac:dyDescent="0.3">
      <c r="A20" s="46">
        <v>8</v>
      </c>
      <c r="B20" s="50">
        <f>Sprinklers_Effluent!C9</f>
        <v>0</v>
      </c>
      <c r="C20" s="46"/>
      <c r="D20" s="121" t="s">
        <v>157</v>
      </c>
      <c r="E20" s="79"/>
      <c r="F20" s="79"/>
      <c r="G20" s="56">
        <v>51044.6</v>
      </c>
      <c r="H20" s="45" t="s">
        <v>163</v>
      </c>
      <c r="I20" s="46"/>
    </row>
    <row r="21" spans="1:9" x14ac:dyDescent="0.3">
      <c r="A21" s="46">
        <v>9</v>
      </c>
      <c r="B21" s="50">
        <f>Sprinklers_Effluent!C10</f>
        <v>0</v>
      </c>
      <c r="C21" s="46"/>
      <c r="D21" s="49"/>
      <c r="E21" s="120" t="s">
        <v>168</v>
      </c>
      <c r="F21" s="88"/>
      <c r="G21" s="51"/>
      <c r="H21" s="46"/>
      <c r="I21" s="46"/>
    </row>
    <row r="22" spans="1:9" x14ac:dyDescent="0.3">
      <c r="A22" s="46">
        <v>10</v>
      </c>
      <c r="B22" s="50">
        <f>Sprinklers_Effluent!C11</f>
        <v>0</v>
      </c>
      <c r="C22" s="46"/>
      <c r="D22" s="49"/>
      <c r="E22" s="120" t="s">
        <v>156</v>
      </c>
      <c r="F22" s="88"/>
      <c r="G22" s="51"/>
      <c r="H22" s="49"/>
      <c r="I22" s="46"/>
    </row>
    <row r="23" spans="1:9" x14ac:dyDescent="0.3">
      <c r="A23" s="46">
        <v>11</v>
      </c>
      <c r="B23" s="50">
        <f>Sprinklers_Effluent!C12</f>
        <v>0</v>
      </c>
      <c r="C23" s="46"/>
      <c r="D23" s="49"/>
      <c r="G23" s="51"/>
      <c r="H23" s="49"/>
      <c r="I23" s="46"/>
    </row>
    <row r="24" spans="1:9" x14ac:dyDescent="0.3">
      <c r="A24" s="46">
        <v>12</v>
      </c>
      <c r="B24" s="50">
        <f>Sprinklers_Effluent!C13</f>
        <v>0</v>
      </c>
      <c r="C24" s="46"/>
      <c r="D24" s="49"/>
      <c r="E24" s="49"/>
      <c r="F24" s="49"/>
      <c r="G24" s="49"/>
      <c r="H24" s="49"/>
      <c r="I24" s="46"/>
    </row>
    <row r="25" spans="1:9" x14ac:dyDescent="0.3">
      <c r="A25" s="46">
        <v>13</v>
      </c>
      <c r="B25" s="50">
        <f>Sprinklers_Effluent!C14</f>
        <v>0</v>
      </c>
      <c r="C25" s="46"/>
      <c r="D25" s="121" t="s">
        <v>158</v>
      </c>
      <c r="E25" s="79"/>
      <c r="F25" s="79"/>
      <c r="G25" s="57"/>
      <c r="H25" s="45" t="s">
        <v>166</v>
      </c>
      <c r="I25" s="46"/>
    </row>
    <row r="26" spans="1:9" x14ac:dyDescent="0.3">
      <c r="A26" s="46">
        <v>14</v>
      </c>
      <c r="B26" s="50">
        <f>Sprinklers_Effluent!C15</f>
        <v>0</v>
      </c>
      <c r="C26" s="46"/>
      <c r="D26" s="49"/>
      <c r="E26" s="120" t="s">
        <v>159</v>
      </c>
      <c r="F26" s="88"/>
      <c r="G26" s="49"/>
      <c r="H26" s="46"/>
      <c r="I26" s="46"/>
    </row>
    <row r="27" spans="1:9" x14ac:dyDescent="0.3">
      <c r="A27" s="46">
        <v>15</v>
      </c>
      <c r="B27" s="50">
        <f>Sprinklers_Effluent!C16</f>
        <v>0</v>
      </c>
      <c r="C27" s="46"/>
      <c r="D27" s="46"/>
      <c r="E27" s="120" t="s">
        <v>160</v>
      </c>
      <c r="F27" s="88"/>
      <c r="G27" s="46"/>
      <c r="H27" s="46"/>
      <c r="I27" s="46"/>
    </row>
    <row r="28" spans="1:9" x14ac:dyDescent="0.3">
      <c r="A28" s="46">
        <v>16</v>
      </c>
      <c r="B28" s="50">
        <f>Sprinklers_Effluent!C17</f>
        <v>0</v>
      </c>
      <c r="C28" s="46"/>
      <c r="D28" s="46"/>
      <c r="E28" s="118"/>
      <c r="F28" s="88"/>
      <c r="G28" s="46"/>
      <c r="H28" s="46"/>
      <c r="I28" s="46"/>
    </row>
    <row r="29" spans="1:9" x14ac:dyDescent="0.3">
      <c r="A29" s="46">
        <v>17</v>
      </c>
      <c r="B29" s="50">
        <f>Sprinklers_Effluent!C18</f>
        <v>0</v>
      </c>
      <c r="C29" s="46"/>
      <c r="D29" s="46"/>
      <c r="E29" s="46"/>
      <c r="F29" s="46"/>
      <c r="G29" s="46"/>
      <c r="H29" s="46"/>
      <c r="I29" s="46"/>
    </row>
    <row r="30" spans="1:9" x14ac:dyDescent="0.3">
      <c r="A30" s="46">
        <v>18</v>
      </c>
      <c r="B30" s="50">
        <f>Sprinklers_Effluent!C19</f>
        <v>0</v>
      </c>
      <c r="C30" s="46"/>
      <c r="D30" s="46"/>
      <c r="E30" s="46"/>
      <c r="F30" s="46"/>
      <c r="G30" s="46"/>
      <c r="H30" s="46"/>
      <c r="I30" s="46"/>
    </row>
    <row r="31" spans="1:9" x14ac:dyDescent="0.3">
      <c r="A31" s="46">
        <v>19</v>
      </c>
      <c r="B31" s="50">
        <f>Sprinklers_Effluent!C20</f>
        <v>0</v>
      </c>
      <c r="C31" s="46"/>
      <c r="D31" s="46"/>
      <c r="E31" s="46"/>
      <c r="F31" s="46"/>
      <c r="G31" s="46"/>
      <c r="H31" s="46"/>
      <c r="I31" s="46"/>
    </row>
    <row r="32" spans="1:9" x14ac:dyDescent="0.3">
      <c r="A32" s="46">
        <v>20</v>
      </c>
      <c r="B32" s="50">
        <f>Sprinklers_Effluent!C21</f>
        <v>0</v>
      </c>
      <c r="C32" s="46"/>
      <c r="D32" s="46"/>
      <c r="E32" s="46"/>
      <c r="F32" s="46"/>
      <c r="G32" s="46"/>
      <c r="H32" s="46"/>
      <c r="I32" s="46"/>
    </row>
    <row r="33" spans="1:9" x14ac:dyDescent="0.3">
      <c r="A33" s="52" t="s">
        <v>150</v>
      </c>
      <c r="B33" s="45">
        <f>SUM(B13:B32)</f>
        <v>0</v>
      </c>
      <c r="C33" s="45"/>
      <c r="D33" s="46"/>
      <c r="E33" s="46"/>
      <c r="F33" s="46"/>
      <c r="G33" s="46"/>
      <c r="H33" s="46"/>
      <c r="I33" s="46"/>
    </row>
    <row r="34" spans="1:9" x14ac:dyDescent="0.3">
      <c r="A34" s="46"/>
      <c r="B34" s="46"/>
      <c r="C34" s="46"/>
      <c r="D34" s="27"/>
      <c r="E34" s="27"/>
      <c r="F34" s="27"/>
      <c r="G34" s="46"/>
      <c r="H34" s="46"/>
      <c r="I34" s="46"/>
    </row>
    <row r="35" spans="1:9" x14ac:dyDescent="0.3">
      <c r="A35" s="44" t="s">
        <v>161</v>
      </c>
      <c r="B35" s="27"/>
      <c r="C35" s="27"/>
      <c r="H35" s="46"/>
      <c r="I35" s="46"/>
    </row>
    <row r="36" spans="1:9" x14ac:dyDescent="0.3">
      <c r="A36" s="44" t="s">
        <v>162</v>
      </c>
      <c r="E36" s="55" t="e">
        <f>Sprinklers_Effluent!E22</f>
        <v>#DIV/0!</v>
      </c>
      <c r="F36" s="44" t="s">
        <v>163</v>
      </c>
      <c r="H36" s="46"/>
      <c r="I36" s="46"/>
    </row>
    <row r="37" spans="1:9" x14ac:dyDescent="0.3">
      <c r="A37" s="44" t="s">
        <v>165</v>
      </c>
      <c r="E37" s="55" t="e">
        <f>Sprinklers_Effluent!E23</f>
        <v>#DIV/0!</v>
      </c>
      <c r="F37" s="44" t="s">
        <v>163</v>
      </c>
      <c r="G37" s="45"/>
    </row>
    <row r="38" spans="1:9" x14ac:dyDescent="0.3">
      <c r="A38" s="44" t="s">
        <v>183</v>
      </c>
      <c r="E38" t="e">
        <f>Sprinklers_Effluent!E24</f>
        <v>#DIV/0!</v>
      </c>
      <c r="F38" s="1" t="s">
        <v>184</v>
      </c>
    </row>
    <row r="40" spans="1:9" x14ac:dyDescent="0.3">
      <c r="A40" s="44" t="s">
        <v>202</v>
      </c>
    </row>
    <row r="41" spans="1:9" x14ac:dyDescent="0.3">
      <c r="A41" s="44" t="s">
        <v>200</v>
      </c>
      <c r="F41" t="s">
        <v>203</v>
      </c>
    </row>
  </sheetData>
  <mergeCells count="22">
    <mergeCell ref="E14:F14"/>
    <mergeCell ref="E18:F18"/>
    <mergeCell ref="E17:F17"/>
    <mergeCell ref="E21:F21"/>
    <mergeCell ref="E26:F26"/>
    <mergeCell ref="D16:F16"/>
    <mergeCell ref="E27:F27"/>
    <mergeCell ref="E28:F28"/>
    <mergeCell ref="E22:F22"/>
    <mergeCell ref="D20:F20"/>
    <mergeCell ref="D25:F25"/>
    <mergeCell ref="A9:B9"/>
    <mergeCell ref="C5:G5"/>
    <mergeCell ref="C6:G6"/>
    <mergeCell ref="C7:G7"/>
    <mergeCell ref="C8:G8"/>
    <mergeCell ref="C9:G9"/>
    <mergeCell ref="A1:E3"/>
    <mergeCell ref="A5:B5"/>
    <mergeCell ref="A6:B6"/>
    <mergeCell ref="A7:B7"/>
    <mergeCell ref="A8:B8"/>
  </mergeCells>
  <dataValidations count="1">
    <dataValidation type="list" allowBlank="1" showInputMessage="1" showErrorMessage="1" sqref="C9:G9" xr:uid="{56A489B7-7E39-4C7D-BD52-74ACEFC802BF}">
      <formula1>$M$1:$M$3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98143d-028f-4548-9fa8-1a89d65691be">
      <Terms xmlns="http://schemas.microsoft.com/office/infopath/2007/PartnerControls"/>
    </lcf76f155ced4ddcb4097134ff3c332f>
    <TaxCatchAll xmlns="c3c64aa6-c3da-48fa-9ccd-d0b4f91508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04D7FB3484742B2188C82CA9E898B" ma:contentTypeVersion="12" ma:contentTypeDescription="Create a new document." ma:contentTypeScope="" ma:versionID="df430719c9b639d9effa4d8797f232c0">
  <xsd:schema xmlns:xsd="http://www.w3.org/2001/XMLSchema" xmlns:xs="http://www.w3.org/2001/XMLSchema" xmlns:p="http://schemas.microsoft.com/office/2006/metadata/properties" xmlns:ns2="6298143d-028f-4548-9fa8-1a89d65691be" xmlns:ns3="c3c64aa6-c3da-48fa-9ccd-d0b4f91508ff" targetNamespace="http://schemas.microsoft.com/office/2006/metadata/properties" ma:root="true" ma:fieldsID="52c21ddad8efc462b0f44c1624be0b42" ns2:_="" ns3:_="">
    <xsd:import namespace="6298143d-028f-4548-9fa8-1a89d65691be"/>
    <xsd:import namespace="c3c64aa6-c3da-48fa-9ccd-d0b4f91508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8143d-028f-4548-9fa8-1a89d6569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a4d99b8-b2ef-4643-b535-1737b5e5fe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64aa6-c3da-48fa-9ccd-d0b4f91508f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c481b63-0356-49ee-a94a-9b5561386c66}" ma:internalName="TaxCatchAll" ma:showField="CatchAllData" ma:web="c3c64aa6-c3da-48fa-9ccd-d0b4f91508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09659D-83E4-4B63-9D83-6732240F7A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41C771-5C7E-4B99-BD63-A9ABBC556C5F}">
  <ds:schemaRefs>
    <ds:schemaRef ds:uri="http://schemas.microsoft.com/office/2006/metadata/properties"/>
    <ds:schemaRef ds:uri="http://schemas.microsoft.com/office/infopath/2007/PartnerControls"/>
    <ds:schemaRef ds:uri="579a3029-4efa-41d2-bb05-459ffdc8c9a5"/>
    <ds:schemaRef ds:uri="1b070afc-e51f-4a90-9136-a85c5f94cc2a"/>
    <ds:schemaRef ds:uri="6298143d-028f-4548-9fa8-1a89d65691be"/>
    <ds:schemaRef ds:uri="c3c64aa6-c3da-48fa-9ccd-d0b4f91508ff"/>
  </ds:schemaRefs>
</ds:datastoreItem>
</file>

<file path=customXml/itemProps3.xml><?xml version="1.0" encoding="utf-8"?>
<ds:datastoreItem xmlns:ds="http://schemas.openxmlformats.org/officeDocument/2006/customXml" ds:itemID="{2C6879DD-4D54-49FA-BC3C-8461DB060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98143d-028f-4548-9fa8-1a89d65691be"/>
    <ds:schemaRef ds:uri="c3c64aa6-c3da-48fa-9ccd-d0b4f91508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Pivot</vt:lpstr>
      <vt:lpstr>Pivot Report</vt:lpstr>
      <vt:lpstr>Lateral</vt:lpstr>
      <vt:lpstr>Lateral Report</vt:lpstr>
      <vt:lpstr>Rotorainer_Gun</vt:lpstr>
      <vt:lpstr>Rotorainer_Gun Report</vt:lpstr>
      <vt:lpstr>Sprinklers_Effluent</vt:lpstr>
      <vt:lpstr>Sprinklers_Effluent Report</vt:lpstr>
      <vt:lpstr>'Lateral Report'!Print_Area</vt:lpstr>
      <vt:lpstr>'Pivot Report'!Print_Area</vt:lpstr>
      <vt:lpstr>'Rotorainer_Gun Report'!Print_Area</vt:lpstr>
      <vt:lpstr>'Sprinklers_Effluent Report'!Print_Area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Matheson</dc:creator>
  <cp:keywords/>
  <dc:description/>
  <cp:lastModifiedBy>Keeva Hintz</cp:lastModifiedBy>
  <cp:revision/>
  <cp:lastPrinted>2025-12-12T01:34:07Z</cp:lastPrinted>
  <dcterms:created xsi:type="dcterms:W3CDTF">2024-12-09T20:01:48Z</dcterms:created>
  <dcterms:modified xsi:type="dcterms:W3CDTF">2026-02-18T21:19:24Z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0x01010018304D7FB3484742B2188C82CA9E898B</vt:lpwstr>
  </property>
</Properties>
</file>